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3"/>
  </bookViews>
  <sheets>
    <sheet name="1-pajamos" sheetId="1" r:id="rId1"/>
    <sheet name="2-sp.dot." sheetId="2" r:id="rId2"/>
    <sheet name="4-išl.asign.vald. " sheetId="3" r:id="rId3"/>
    <sheet name="5-išl.pagal programas " sheetId="4" r:id="rId4"/>
    <sheet name="valst.deleg." sheetId="5" r:id="rId5"/>
  </sheets>
  <definedNames>
    <definedName name="OLE_LINK2" localSheetId="0">'1-pajamos'!$A$1</definedName>
    <definedName name="_xlnm.Print_Titles" localSheetId="0">'1-pajamos'!$11:$12</definedName>
    <definedName name="_xlnm.Print_Titles" localSheetId="1">'2-sp.dot.'!$10:$10</definedName>
    <definedName name="_xlnm.Print_Titles" localSheetId="2">'4-išl.asign.vald. '!$13:$15</definedName>
    <definedName name="_xlnm.Print_Titles" localSheetId="3">'5-išl.pagal programas '!$9:$11</definedName>
  </definedNames>
  <calcPr fullCalcOnLoad="1"/>
</workbook>
</file>

<file path=xl/sharedStrings.xml><?xml version="1.0" encoding="utf-8"?>
<sst xmlns="http://schemas.openxmlformats.org/spreadsheetml/2006/main" count="374" uniqueCount="273">
  <si>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</si>
  <si>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</si>
  <si>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</si>
  <si>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</si>
  <si>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</si>
  <si>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</si>
  <si>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</si>
  <si>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</si>
  <si>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</si>
  <si>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</si>
  <si>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</si>
  <si>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</si>
  <si>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</si>
  <si>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</si>
  <si>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</si>
  <si>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</si>
  <si>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</si>
  <si>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</si>
  <si>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</si>
  <si>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</si>
  <si>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</si>
  <si>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</si>
  <si>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</si>
  <si>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</si>
  <si>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</si>
  <si>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</si>
  <si>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</si>
  <si>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</si>
  <si>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</si>
  <si>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12.</t>
  </si>
  <si>
    <t>1.1.4.7.1.1.</t>
  </si>
  <si>
    <t>Mokesčiai už aplinkos teršimą</t>
  </si>
  <si>
    <t>13.</t>
  </si>
  <si>
    <t>1.1.4.7.2.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</si>
  <si>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</si>
  <si>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</si>
  <si>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</si>
  <si>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</si>
  <si>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</si>
  <si>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</si>
  <si>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</si>
  <si>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</si>
  <si>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</si>
  <si>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</si>
  <si>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</si>
  <si>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</si>
  <si>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</si>
  <si>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</si>
  <si>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</si>
  <si>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</si>
  <si>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</si>
  <si>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1.3.4.2.1.2.</t>
  </si>
  <si>
    <t>Bendrosios dotacijos kompensacija</t>
  </si>
  <si>
    <t>22.</t>
  </si>
  <si>
    <t>1.3.4.2.1.1.</t>
  </si>
  <si>
    <t>Valstybės investicijų programa</t>
  </si>
  <si>
    <t>23.</t>
  </si>
  <si>
    <t>1.4.</t>
  </si>
  <si>
    <t>24.</t>
  </si>
  <si>
    <t>1.4.1.</t>
  </si>
  <si>
    <t>25.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</si>
  <si>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</si>
  <si>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</si>
  <si>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</si>
  <si>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</si>
  <si>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</si>
  <si>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</si>
  <si>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</si>
  <si>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</si>
  <si>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</si>
  <si>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</si>
  <si>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</si>
  <si>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</si>
  <si>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</si>
  <si>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</si>
  <si>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</si>
  <si>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</si>
  <si>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</si>
  <si>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</si>
  <si>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</si>
  <si>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</si>
  <si>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</si>
  <si>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</si>
  <si>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</si>
  <si>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</si>
  <si>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</si>
  <si>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Vaikų teisių apsaugai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</si>
  <si>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</si>
  <si>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</si>
  <si>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</si>
  <si>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</si>
  <si>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</si>
  <si>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</si>
  <si>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</si>
  <si>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</si>
  <si>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</si>
  <si>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</si>
  <si>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</si>
  <si>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</si>
  <si>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</si>
  <si>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</si>
  <si>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</si>
  <si>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Mokinio krepšelis</t>
  </si>
  <si>
    <t xml:space="preserve">  IŠ VISO </t>
  </si>
  <si>
    <t>Juodupės seniūnija</t>
  </si>
  <si>
    <t>Obelių seniūnija</t>
  </si>
  <si>
    <t>Rokiškio miesto seniūnija</t>
  </si>
  <si>
    <t>21.</t>
  </si>
  <si>
    <t>32.</t>
  </si>
  <si>
    <t xml:space="preserve">Rokiškio rajono savivaldybės tarybos </t>
  </si>
  <si>
    <t>Rokiškio kaimiškoji seniūnija</t>
  </si>
  <si>
    <t>L/d Pumpurėlis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</si>
  <si>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</si>
  <si>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</si>
  <si>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</si>
  <si>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</si>
  <si>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Socialinėms išmokoms</t>
  </si>
  <si>
    <t xml:space="preserve">    J.Tumo-Vaižganto gimnazijos ir bendrabučio pastatų rekonstrukcija</t>
  </si>
  <si>
    <t xml:space="preserve">   Sveikatingumo,rekreacijos ir sporto komplekso statyba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</si>
  <si>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</si>
  <si>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</si>
  <si>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</si>
  <si>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</si>
  <si>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</si>
  <si>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</si>
  <si>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</si>
  <si>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</si>
  <si>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</si>
  <si>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</si>
  <si>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Priskirtos valstybinės žemės ir kito turto valdymo, naudojimo ir disponavimo juo patikėjimo teise</t>
  </si>
  <si>
    <t xml:space="preserve">   VšĮ Rokiškio rajono ligoninės pastatų inžinierinių sistemų atnaujinimas</t>
  </si>
  <si>
    <t xml:space="preserve">  J.Keliuočio viešosios bibliotekos pastato Rokiškyje ir kiemo rekonstravimas bei         modernizavimas ir priestato statyba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</si>
  <si>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</si>
  <si>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</si>
  <si>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</si>
  <si>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</si>
  <si>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>VALSTYBĖS INVESTICIJŲ PROGRAMOJE NUMATYTOMS KAPITALO INVESTICIJOMS, IŠ JŲ:</t>
  </si>
  <si>
    <t>IŠ VISO:</t>
  </si>
  <si>
    <t xml:space="preserve">                             2017 m.vasario 24  d. sprendimo Nr.TS-</t>
  </si>
  <si>
    <t xml:space="preserve">  ROKIŠKIO RAJONO SAVIVALDYBĖS 2017 METŲ BIUDŽETAS</t>
  </si>
  <si>
    <t>Gyventojų pajamų mokestis</t>
  </si>
  <si>
    <t>Neveiksnių asmenų būklės peržiūrėjimas</t>
  </si>
  <si>
    <t>ROKIŠKIO RAJONO SAVIVALDYBĖS BIUDŽETO 2017 METŲ VALSTYBĖS BIUDŽETO TIKSLINĖS LĖŠOS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</si>
  <si>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</si>
  <si>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</si>
  <si>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</si>
  <si>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</si>
  <si>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>Valstybės biudžeto lėšos,skirtos neformaliam vaikų švietimui</t>
  </si>
  <si>
    <t xml:space="preserve">        kreditoriniam įsiskolinimui dengti</t>
  </si>
  <si>
    <t>Valstybės biudžeto lėšos neformaliam vaikų švietimui</t>
  </si>
  <si>
    <t>ROKIŠKIO RAJONO SAVIVALDYBĖS 2017 METŲ BIUDŽETAS</t>
  </si>
  <si>
    <t>ASIGNAVIMAI</t>
  </si>
  <si>
    <t>Programos/asignavimų valdytojo pavadinimas</t>
  </si>
  <si>
    <t>Iš viso</t>
  </si>
  <si>
    <t>iš jų:</t>
  </si>
  <si>
    <t>Iš viso SF*</t>
  </si>
  <si>
    <t>Iš viso VF*</t>
  </si>
  <si>
    <t>išlaidoms</t>
  </si>
  <si>
    <t>turtui įsigyti</t>
  </si>
  <si>
    <t>iš jų: darbo užmokesčiui</t>
  </si>
  <si>
    <t xml:space="preserve">Pandėlio seniūnija                     </t>
  </si>
  <si>
    <t xml:space="preserve">                                                  IŠ VISO:</t>
  </si>
  <si>
    <r>
      <t xml:space="preserve">SF* - </t>
    </r>
    <r>
      <rPr>
        <sz val="10"/>
        <rFont val="Arial"/>
        <family val="2"/>
      </rPr>
      <t>savarankiška funkcija</t>
    </r>
  </si>
  <si>
    <r>
      <t>VF*</t>
    </r>
    <r>
      <rPr>
        <sz val="10"/>
        <rFont val="Arial"/>
        <family val="0"/>
      </rPr>
      <t xml:space="preserve"> - valstybės funkcija</t>
    </r>
  </si>
  <si>
    <t>ASIGNAVIMAI  PAGAL PROGRAMAS</t>
  </si>
  <si>
    <t>SAVIVALDYBĖS FUNKCIJŲ ĮGYVENDINIMAS IR VALDYMAS (01)</t>
  </si>
  <si>
    <t>Savivaldybės administracija</t>
  </si>
  <si>
    <t xml:space="preserve">   administracija</t>
  </si>
  <si>
    <t>Statybos ir  infrastruktūros skyrius</t>
  </si>
  <si>
    <t>UGDYMO KOKYBĖS IR MOKYMOSI APLINKOS UŽTIKRINIMAS (02)</t>
  </si>
  <si>
    <t xml:space="preserve">SOCIALINĖS PARAMOS IR SVEIKATOS APSAUGOS PASLAUGŲ KOKYBĖS GERINIMAS (04)                 </t>
  </si>
  <si>
    <t>RAJONO INFRASTRUKTŪROS OBJEKTŲ PRIEŽIŪRA,PLĖTRA IR MODERNIZAVIMAS (05)</t>
  </si>
  <si>
    <t xml:space="preserve">                                                         IŠ VISO:</t>
  </si>
  <si>
    <t>Valstybės biudžeto lėšos pedagoginių darbuotojų darbo apmokėjimo sąlygoms gerinti</t>
  </si>
  <si>
    <t xml:space="preserve"> 1.3.4.1.1.1.e</t>
  </si>
  <si>
    <t>1.3.4.1.1.1.f</t>
  </si>
  <si>
    <t>Speciali tikslinė dotacija iš viso (15+16+17+18+19+20)</t>
  </si>
  <si>
    <t>1.3.4.1.1.1.g</t>
  </si>
  <si>
    <t>Kita tikslinė dotacija</t>
  </si>
  <si>
    <t>1.3.4.1.1.1.h</t>
  </si>
  <si>
    <t>Kelių plėtros, priežiūros programa</t>
  </si>
  <si>
    <t>SUSISIEKIMO MINISTERIJA</t>
  </si>
  <si>
    <t>Kelių plėtros ir priežiūros programa</t>
  </si>
  <si>
    <t>1.3.3.1.1.1.1.</t>
  </si>
  <si>
    <t>ES lėšos einamiesiems tikslams</t>
  </si>
  <si>
    <t xml:space="preserve"> kelių priežiūros ir pletros programa</t>
  </si>
  <si>
    <t>39.</t>
  </si>
  <si>
    <t>40.</t>
  </si>
  <si>
    <t>41.</t>
  </si>
  <si>
    <t>42.</t>
  </si>
  <si>
    <t>43.</t>
  </si>
  <si>
    <t>44.</t>
  </si>
  <si>
    <t>45.</t>
  </si>
  <si>
    <t>46.</t>
  </si>
  <si>
    <t xml:space="preserve">                       ( Rokiškio rajono savivaldybės tarybos</t>
  </si>
  <si>
    <t xml:space="preserve">                        redakcija)</t>
  </si>
  <si>
    <t xml:space="preserve">                                                             2017 m.vasario 24   d. sprendimo Nr.TS-17</t>
  </si>
  <si>
    <t xml:space="preserve">                                                                               redakcija)</t>
  </si>
  <si>
    <t xml:space="preserve">                                                           ( Rokiškio rajono savivaldybės tarybos</t>
  </si>
  <si>
    <t>( tūkst.eur)</t>
  </si>
  <si>
    <t>33.</t>
  </si>
  <si>
    <t>34.</t>
  </si>
  <si>
    <t>35.</t>
  </si>
  <si>
    <t>Būsto nuomos ar išperkamosios nuomos mokesčių dalies kompensavimas</t>
  </si>
  <si>
    <t>Socialinės paramos ir sveikatos skyrius</t>
  </si>
  <si>
    <t xml:space="preserve"> būsto nuomos ar išperkamosios nuomos mokesčių dalies kompensavimas</t>
  </si>
  <si>
    <t>lėšos socialinėms paslaugoms</t>
  </si>
  <si>
    <t>2017 m. vasario 24 d. sprendimo Nr. TS-</t>
  </si>
  <si>
    <t>6 priedas</t>
  </si>
  <si>
    <t xml:space="preserve">VALSTYBĖS DELEGUOTŲ  FUNKCIJŲ PASKIRSTYMAS   2017 M.  </t>
  </si>
  <si>
    <t>tūkst.Eur</t>
  </si>
  <si>
    <t>Valstybės funkcijos pavadinimas</t>
  </si>
  <si>
    <t>Asignavimų valdytojas</t>
  </si>
  <si>
    <t xml:space="preserve"> Iš to sk.:DUF</t>
  </si>
  <si>
    <t>Soc.paramos sk.</t>
  </si>
  <si>
    <t>Socialinės paslaugos  iš viso</t>
  </si>
  <si>
    <t xml:space="preserve">                soc.rizika iš viso 4 PR.</t>
  </si>
  <si>
    <t xml:space="preserve">                 iš jų:</t>
  </si>
  <si>
    <t xml:space="preserve">  Pandėlio sen.</t>
  </si>
  <si>
    <t xml:space="preserve">  Rokiškio mst.sen.</t>
  </si>
  <si>
    <t>Priešg. tarn.</t>
  </si>
  <si>
    <t xml:space="preserve"> IŠ VISO VALSTYBĖS FUNKCIJOMS:</t>
  </si>
  <si>
    <t xml:space="preserve"> Būsto nuomos ar išperkamosios nuomos mokesčių dalies kompensavimas</t>
  </si>
  <si>
    <t xml:space="preserve">  Soc.paramos sk.</t>
  </si>
  <si>
    <t xml:space="preserve">  Rokiškio kaim. sen.</t>
  </si>
  <si>
    <t>2017 m. vasario 24 d. sprendimo Nr. TS-17</t>
  </si>
  <si>
    <t>4 priedas</t>
  </si>
  <si>
    <t xml:space="preserve">                                           ( Rokiškio rajono savivaldybės tarybos</t>
  </si>
  <si>
    <t xml:space="preserve"> pakeitimai)</t>
  </si>
  <si>
    <t>tūkst.Eur.</t>
  </si>
  <si>
    <t xml:space="preserve"> 2017m. birželio 30 d. sprendimo Nr.TS-</t>
  </si>
  <si>
    <t>Turto  mokesčiai (5+6+7)</t>
  </si>
  <si>
    <t>Prekių ir paslaugų mokesčiai (9+10)</t>
  </si>
  <si>
    <t>Rinkliavos 11+12)</t>
  </si>
  <si>
    <t>Turto pajamos(28+29+30)</t>
  </si>
  <si>
    <t xml:space="preserve">                                                            2017m. Birželio 30 d. sprendimo Nr.TS-</t>
  </si>
  <si>
    <t>Statybos ir infrastruktūros skyrius iš viso</t>
  </si>
  <si>
    <t>Jūžintų seniūnija</t>
  </si>
  <si>
    <t>Kamajų seniūnija</t>
  </si>
  <si>
    <t>Kriaunų seniūnija</t>
  </si>
  <si>
    <t>Kazliškio seniūnija</t>
  </si>
  <si>
    <t>Panemunėlio seniūnija</t>
  </si>
  <si>
    <t xml:space="preserve"> Juodupės sen.</t>
  </si>
  <si>
    <t xml:space="preserve"> Obelių sen.</t>
  </si>
  <si>
    <t xml:space="preserve"> Jūžintų seniūnija</t>
  </si>
  <si>
    <t xml:space="preserve"> Kamajų seniūnija</t>
  </si>
  <si>
    <t xml:space="preserve"> Kazliškio seniūnija</t>
  </si>
  <si>
    <t xml:space="preserve"> Kriaunų seniūnija</t>
  </si>
  <si>
    <t xml:space="preserve">  Panemunėlio seniūnija</t>
  </si>
  <si>
    <t>Civilinės saugos organizavimas</t>
  </si>
  <si>
    <t>Administracija</t>
  </si>
  <si>
    <t>Savivaldybės taryba</t>
  </si>
  <si>
    <r>
      <t>k</t>
    </r>
    <r>
      <rPr>
        <i/>
        <sz val="11"/>
        <rFont val="Arial"/>
        <family val="2"/>
      </rPr>
      <t>apitalo investicijos ir ilgalaikio turto remontas</t>
    </r>
  </si>
  <si>
    <t xml:space="preserve"> tarybos narių darbo apmokėjimas</t>
  </si>
  <si>
    <t xml:space="preserve"> įvykdytų projektų priežiūrai</t>
  </si>
  <si>
    <t>Kitos dotacijos ir lėšos iš kitų valdymo lygių</t>
  </si>
  <si>
    <t>1.3.4.1.1.4.</t>
  </si>
  <si>
    <t>DOTACIJOS (14+15+24+25+26)</t>
  </si>
  <si>
    <t>KITOS PAJAMOS (28+32+33+34)</t>
  </si>
  <si>
    <t>VISI MOKESČIAI, PAJAMOS IR DOTACIJOS(1+13+27)</t>
  </si>
  <si>
    <t xml:space="preserve"> 2017m. birželio 23 d. sprendimo Nr.TS-</t>
  </si>
  <si>
    <t>Socialinės paramos centras</t>
  </si>
  <si>
    <t>L/d "Nykštukas"</t>
  </si>
  <si>
    <t>M/d "Ąžuoliukas"</t>
  </si>
  <si>
    <t>Panemunėlio pagrindinė mokykla</t>
  </si>
  <si>
    <t>Juozo Tūbelio progimnazija</t>
  </si>
  <si>
    <t>Kamajų A.Strazdo gimnazija</t>
  </si>
  <si>
    <t>Pandėlio gimnazija</t>
  </si>
  <si>
    <t>Rokiškio pagrindinė mokykla</t>
  </si>
  <si>
    <t xml:space="preserve">                        2017 m. birželio 23 d. sprendimo Nr.TS-</t>
  </si>
  <si>
    <t>J.Tumo-Vaižganto gimnazija</t>
  </si>
  <si>
    <t xml:space="preserve"> (Rokiškio rajono savivaldybės tarybos</t>
  </si>
  <si>
    <t xml:space="preserve"> Rokiškio rajono savivaldybės tarybos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</si>
</sst>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00"/>
    <numFmt numFmtId="188" formatCode="0.0000000"/>
    <numFmt numFmtId="189" formatCode="0.00000"/>
    <numFmt numFmtId="190" formatCode="0.0000"/>
    <numFmt numFmtId="191" formatCode="0.00000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>
        <color indexed="63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wrapText="1"/>
    </xf>
    <xf numFmtId="0" fontId="0" fillId="0" borderId="0" xfId="0" applyFont="1" applyAlignment="1">
      <alignment/>
    </xf>
    <xf numFmtId="18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84" fontId="2" fillId="0" borderId="12" xfId="0" applyNumberFormat="1" applyFont="1" applyFill="1" applyBorder="1" applyAlignment="1">
      <alignment horizontal="center" vertical="top" wrapText="1"/>
    </xf>
    <xf numFmtId="184" fontId="1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186" fontId="2" fillId="0" borderId="12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86" fontId="2" fillId="0" borderId="14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/>
    </xf>
    <xf numFmtId="0" fontId="2" fillId="0" borderId="14" xfId="0" applyNumberFormat="1" applyFont="1" applyFill="1" applyBorder="1" applyAlignment="1">
      <alignment vertical="top" wrapText="1"/>
    </xf>
    <xf numFmtId="0" fontId="1" fillId="0" borderId="14" xfId="0" applyFont="1" applyBorder="1" applyAlignment="1">
      <alignment wrapText="1"/>
    </xf>
    <xf numFmtId="186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19" xfId="0" applyFont="1" applyFill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2" fontId="2" fillId="0" borderId="21" xfId="0" applyNumberFormat="1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186" fontId="0" fillId="0" borderId="18" xfId="0" applyNumberFormat="1" applyFont="1" applyBorder="1" applyAlignment="1">
      <alignment/>
    </xf>
    <xf numFmtId="186" fontId="0" fillId="0" borderId="14" xfId="0" applyNumberFormat="1" applyFont="1" applyBorder="1" applyAlignment="1">
      <alignment/>
    </xf>
    <xf numFmtId="186" fontId="0" fillId="0" borderId="23" xfId="0" applyNumberFormat="1" applyFont="1" applyBorder="1" applyAlignment="1">
      <alignment/>
    </xf>
    <xf numFmtId="186" fontId="0" fillId="0" borderId="24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25" xfId="48" applyFont="1" applyBorder="1" applyAlignment="1">
      <alignment horizontal="center" vertical="center" wrapText="1"/>
      <protection/>
    </xf>
    <xf numFmtId="0" fontId="10" fillId="0" borderId="25" xfId="48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1" fillId="34" borderId="12" xfId="0" applyFont="1" applyFill="1" applyBorder="1" applyAlignment="1">
      <alignment vertical="top" wrapText="1"/>
    </xf>
    <xf numFmtId="0" fontId="1" fillId="34" borderId="16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0" fontId="0" fillId="0" borderId="14" xfId="0" applyFont="1" applyBorder="1" applyAlignment="1">
      <alignment horizontal="right"/>
    </xf>
    <xf numFmtId="0" fontId="0" fillId="34" borderId="14" xfId="0" applyFill="1" applyBorder="1" applyAlignment="1">
      <alignment/>
    </xf>
    <xf numFmtId="0" fontId="1" fillId="34" borderId="14" xfId="0" applyFont="1" applyFill="1" applyBorder="1" applyAlignment="1">
      <alignment vertical="top" wrapText="1"/>
    </xf>
    <xf numFmtId="0" fontId="1" fillId="34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wrapText="1"/>
    </xf>
    <xf numFmtId="186" fontId="8" fillId="0" borderId="23" xfId="0" applyNumberFormat="1" applyFont="1" applyBorder="1" applyAlignment="1">
      <alignment/>
    </xf>
    <xf numFmtId="0" fontId="14" fillId="0" borderId="3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86" fontId="8" fillId="0" borderId="34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8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8" xfId="0" applyFont="1" applyFill="1" applyBorder="1" applyAlignment="1">
      <alignment/>
    </xf>
    <xf numFmtId="186" fontId="0" fillId="0" borderId="36" xfId="0" applyNumberFormat="1" applyFont="1" applyFill="1" applyBorder="1" applyAlignment="1">
      <alignment/>
    </xf>
    <xf numFmtId="186" fontId="0" fillId="0" borderId="3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186" fontId="11" fillId="0" borderId="40" xfId="0" applyNumberFormat="1" applyFont="1" applyFill="1" applyBorder="1" applyAlignment="1">
      <alignment/>
    </xf>
    <xf numFmtId="186" fontId="11" fillId="35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Fill="1" applyBorder="1" applyAlignment="1">
      <alignment vertical="top" wrapText="1"/>
    </xf>
    <xf numFmtId="0" fontId="8" fillId="0" borderId="44" xfId="0" applyFont="1" applyFill="1" applyBorder="1" applyAlignment="1">
      <alignment/>
    </xf>
    <xf numFmtId="186" fontId="8" fillId="0" borderId="45" xfId="0" applyNumberFormat="1" applyFont="1" applyFill="1" applyBorder="1" applyAlignment="1">
      <alignment/>
    </xf>
    <xf numFmtId="186" fontId="8" fillId="35" borderId="46" xfId="0" applyNumberFormat="1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34" borderId="14" xfId="0" applyFont="1" applyFill="1" applyBorder="1" applyAlignment="1">
      <alignment horizontal="right"/>
    </xf>
    <xf numFmtId="0" fontId="1" fillId="34" borderId="14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186" fontId="1" fillId="34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86" fontId="0" fillId="0" borderId="0" xfId="0" applyNumberFormat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50" xfId="0" applyBorder="1" applyAlignment="1">
      <alignment/>
    </xf>
    <xf numFmtId="0" fontId="15" fillId="0" borderId="51" xfId="0" applyFont="1" applyBorder="1" applyAlignment="1">
      <alignment/>
    </xf>
    <xf numFmtId="0" fontId="15" fillId="0" borderId="52" xfId="0" applyFont="1" applyBorder="1" applyAlignment="1">
      <alignment/>
    </xf>
    <xf numFmtId="186" fontId="15" fillId="0" borderId="52" xfId="0" applyNumberFormat="1" applyFont="1" applyBorder="1" applyAlignment="1">
      <alignment/>
    </xf>
    <xf numFmtId="0" fontId="0" fillId="0" borderId="43" xfId="0" applyBorder="1" applyAlignment="1">
      <alignment/>
    </xf>
    <xf numFmtId="0" fontId="8" fillId="0" borderId="53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0" fillId="0" borderId="54" xfId="0" applyFill="1" applyBorder="1" applyAlignment="1">
      <alignment/>
    </xf>
    <xf numFmtId="186" fontId="8" fillId="0" borderId="52" xfId="0" applyNumberFormat="1" applyFont="1" applyFill="1" applyBorder="1" applyAlignment="1">
      <alignment/>
    </xf>
    <xf numFmtId="0" fontId="8" fillId="0" borderId="53" xfId="0" applyFont="1" applyBorder="1" applyAlignment="1">
      <alignment horizontal="left"/>
    </xf>
    <xf numFmtId="0" fontId="0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right"/>
    </xf>
    <xf numFmtId="0" fontId="8" fillId="0" borderId="46" xfId="0" applyFont="1" applyBorder="1" applyAlignment="1">
      <alignment horizontal="center"/>
    </xf>
    <xf numFmtId="0" fontId="14" fillId="0" borderId="3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23" xfId="48" applyFont="1" applyBorder="1" applyAlignment="1">
      <alignment horizontal="right" vertical="center" wrapText="1"/>
      <protection/>
    </xf>
    <xf numFmtId="186" fontId="14" fillId="0" borderId="44" xfId="0" applyNumberFormat="1" applyFont="1" applyBorder="1" applyAlignment="1">
      <alignment/>
    </xf>
    <xf numFmtId="186" fontId="14" fillId="0" borderId="45" xfId="0" applyNumberFormat="1" applyFont="1" applyBorder="1" applyAlignment="1">
      <alignment/>
    </xf>
    <xf numFmtId="186" fontId="14" fillId="0" borderId="43" xfId="0" applyNumberFormat="1" applyFont="1" applyBorder="1" applyAlignment="1">
      <alignment/>
    </xf>
    <xf numFmtId="186" fontId="14" fillId="0" borderId="46" xfId="0" applyNumberFormat="1" applyFont="1" applyBorder="1" applyAlignment="1">
      <alignment/>
    </xf>
    <xf numFmtId="186" fontId="14" fillId="0" borderId="53" xfId="0" applyNumberFormat="1" applyFont="1" applyBorder="1" applyAlignment="1">
      <alignment/>
    </xf>
    <xf numFmtId="186" fontId="14" fillId="0" borderId="49" xfId="0" applyNumberFormat="1" applyFont="1" applyBorder="1" applyAlignment="1">
      <alignment/>
    </xf>
    <xf numFmtId="0" fontId="14" fillId="0" borderId="26" xfId="0" applyFont="1" applyBorder="1" applyAlignment="1">
      <alignment/>
    </xf>
    <xf numFmtId="186" fontId="14" fillId="0" borderId="42" xfId="0" applyNumberFormat="1" applyFont="1" applyBorder="1" applyAlignment="1">
      <alignment/>
    </xf>
    <xf numFmtId="186" fontId="14" fillId="0" borderId="55" xfId="0" applyNumberFormat="1" applyFont="1" applyBorder="1" applyAlignment="1">
      <alignment/>
    </xf>
    <xf numFmtId="186" fontId="14" fillId="0" borderId="28" xfId="0" applyNumberFormat="1" applyFont="1" applyBorder="1" applyAlignment="1">
      <alignment/>
    </xf>
    <xf numFmtId="0" fontId="16" fillId="0" borderId="27" xfId="0" applyFont="1" applyBorder="1" applyAlignment="1">
      <alignment/>
    </xf>
    <xf numFmtId="186" fontId="17" fillId="0" borderId="35" xfId="0" applyNumberFormat="1" applyFont="1" applyBorder="1" applyAlignment="1">
      <alignment/>
    </xf>
    <xf numFmtId="186" fontId="17" fillId="0" borderId="14" xfId="0" applyNumberFormat="1" applyFont="1" applyBorder="1" applyAlignment="1">
      <alignment/>
    </xf>
    <xf numFmtId="186" fontId="17" fillId="36" borderId="14" xfId="0" applyNumberFormat="1" applyFont="1" applyFill="1" applyBorder="1" applyAlignment="1">
      <alignment/>
    </xf>
    <xf numFmtId="186" fontId="17" fillId="0" borderId="23" xfId="0" applyNumberFormat="1" applyFont="1" applyBorder="1" applyAlignment="1">
      <alignment/>
    </xf>
    <xf numFmtId="186" fontId="17" fillId="0" borderId="18" xfId="0" applyNumberFormat="1" applyFont="1" applyBorder="1" applyAlignment="1">
      <alignment/>
    </xf>
    <xf numFmtId="186" fontId="14" fillId="0" borderId="34" xfId="0" applyNumberFormat="1" applyFont="1" applyBorder="1" applyAlignment="1">
      <alignment/>
    </xf>
    <xf numFmtId="186" fontId="14" fillId="0" borderId="18" xfId="0" applyNumberFormat="1" applyFont="1" applyBorder="1" applyAlignment="1">
      <alignment/>
    </xf>
    <xf numFmtId="186" fontId="14" fillId="0" borderId="56" xfId="0" applyNumberFormat="1" applyFont="1" applyBorder="1" applyAlignment="1">
      <alignment/>
    </xf>
    <xf numFmtId="186" fontId="14" fillId="0" borderId="57" xfId="0" applyNumberFormat="1" applyFont="1" applyBorder="1" applyAlignment="1">
      <alignment/>
    </xf>
    <xf numFmtId="186" fontId="14" fillId="0" borderId="38" xfId="0" applyNumberFormat="1" applyFont="1" applyBorder="1" applyAlignment="1">
      <alignment/>
    </xf>
    <xf numFmtId="186" fontId="14" fillId="0" borderId="58" xfId="0" applyNumberFormat="1" applyFont="1" applyBorder="1" applyAlignment="1">
      <alignment/>
    </xf>
    <xf numFmtId="186" fontId="14" fillId="0" borderId="24" xfId="0" applyNumberFormat="1" applyFont="1" applyBorder="1" applyAlignment="1">
      <alignment/>
    </xf>
    <xf numFmtId="186" fontId="14" fillId="0" borderId="56" xfId="0" applyNumberFormat="1" applyFont="1" applyBorder="1" applyAlignment="1">
      <alignment/>
    </xf>
    <xf numFmtId="186" fontId="14" fillId="0" borderId="58" xfId="0" applyNumberFormat="1" applyFont="1" applyBorder="1" applyAlignment="1">
      <alignment/>
    </xf>
    <xf numFmtId="186" fontId="14" fillId="0" borderId="11" xfId="0" applyNumberFormat="1" applyFont="1" applyBorder="1" applyAlignment="1">
      <alignment/>
    </xf>
    <xf numFmtId="186" fontId="14" fillId="0" borderId="59" xfId="0" applyNumberFormat="1" applyFont="1" applyBorder="1" applyAlignment="1">
      <alignment/>
    </xf>
    <xf numFmtId="186" fontId="14" fillId="0" borderId="60" xfId="0" applyNumberFormat="1" applyFont="1" applyBorder="1" applyAlignment="1">
      <alignment/>
    </xf>
    <xf numFmtId="0" fontId="14" fillId="0" borderId="28" xfId="0" applyFont="1" applyBorder="1" applyAlignment="1">
      <alignment wrapText="1"/>
    </xf>
    <xf numFmtId="186" fontId="14" fillId="0" borderId="47" xfId="0" applyNumberFormat="1" applyFont="1" applyBorder="1" applyAlignment="1">
      <alignment/>
    </xf>
    <xf numFmtId="186" fontId="14" fillId="0" borderId="32" xfId="0" applyNumberFormat="1" applyFont="1" applyBorder="1" applyAlignment="1">
      <alignment/>
    </xf>
    <xf numFmtId="186" fontId="14" fillId="0" borderId="33" xfId="0" applyNumberFormat="1" applyFont="1" applyBorder="1" applyAlignment="1">
      <alignment/>
    </xf>
    <xf numFmtId="186" fontId="14" fillId="0" borderId="31" xfId="0" applyNumberFormat="1" applyFont="1" applyBorder="1" applyAlignment="1">
      <alignment/>
    </xf>
    <xf numFmtId="186" fontId="14" fillId="0" borderId="61" xfId="0" applyNumberFormat="1" applyFont="1" applyBorder="1" applyAlignment="1">
      <alignment/>
    </xf>
    <xf numFmtId="186" fontId="17" fillId="0" borderId="62" xfId="0" applyNumberFormat="1" applyFont="1" applyBorder="1" applyAlignment="1">
      <alignment/>
    </xf>
    <xf numFmtId="0" fontId="17" fillId="0" borderId="63" xfId="0" applyFont="1" applyFill="1" applyBorder="1" applyAlignment="1">
      <alignment vertical="top" wrapText="1"/>
    </xf>
    <xf numFmtId="186" fontId="14" fillId="0" borderId="35" xfId="0" applyNumberFormat="1" applyFont="1" applyBorder="1" applyAlignment="1">
      <alignment/>
    </xf>
    <xf numFmtId="186" fontId="14" fillId="0" borderId="14" xfId="0" applyNumberFormat="1" applyFont="1" applyBorder="1" applyAlignment="1">
      <alignment/>
    </xf>
    <xf numFmtId="186" fontId="14" fillId="0" borderId="23" xfId="0" applyNumberFormat="1" applyFont="1" applyBorder="1" applyAlignment="1">
      <alignment/>
    </xf>
    <xf numFmtId="189" fontId="17" fillId="0" borderId="14" xfId="0" applyNumberFormat="1" applyFont="1" applyBorder="1" applyAlignment="1">
      <alignment/>
    </xf>
    <xf numFmtId="0" fontId="17" fillId="0" borderId="29" xfId="0" applyFont="1" applyBorder="1" applyAlignment="1">
      <alignment wrapText="1"/>
    </xf>
    <xf numFmtId="0" fontId="14" fillId="0" borderId="29" xfId="0" applyFont="1" applyBorder="1" applyAlignment="1">
      <alignment/>
    </xf>
    <xf numFmtId="0" fontId="14" fillId="0" borderId="64" xfId="0" applyFont="1" applyBorder="1" applyAlignment="1">
      <alignment/>
    </xf>
    <xf numFmtId="186" fontId="17" fillId="0" borderId="65" xfId="0" applyNumberFormat="1" applyFont="1" applyBorder="1" applyAlignment="1">
      <alignment/>
    </xf>
    <xf numFmtId="186" fontId="17" fillId="0" borderId="66" xfId="0" applyNumberFormat="1" applyFont="1" applyBorder="1" applyAlignment="1">
      <alignment/>
    </xf>
    <xf numFmtId="186" fontId="17" fillId="0" borderId="67" xfId="0" applyNumberFormat="1" applyFont="1" applyBorder="1" applyAlignment="1">
      <alignment/>
    </xf>
    <xf numFmtId="186" fontId="17" fillId="0" borderId="24" xfId="0" applyNumberFormat="1" applyFont="1" applyBorder="1" applyAlignment="1">
      <alignment/>
    </xf>
    <xf numFmtId="0" fontId="14" fillId="0" borderId="20" xfId="0" applyFont="1" applyBorder="1" applyAlignment="1">
      <alignment/>
    </xf>
    <xf numFmtId="186" fontId="14" fillId="0" borderId="68" xfId="0" applyNumberFormat="1" applyFont="1" applyBorder="1" applyAlignment="1">
      <alignment/>
    </xf>
    <xf numFmtId="0" fontId="16" fillId="0" borderId="27" xfId="0" applyFont="1" applyFill="1" applyBorder="1" applyAlignment="1">
      <alignment/>
    </xf>
    <xf numFmtId="186" fontId="17" fillId="0" borderId="63" xfId="0" applyNumberFormat="1" applyFont="1" applyBorder="1" applyAlignment="1">
      <alignment/>
    </xf>
    <xf numFmtId="186" fontId="17" fillId="0" borderId="18" xfId="0" applyNumberFormat="1" applyFont="1" applyFill="1" applyBorder="1" applyAlignment="1">
      <alignment/>
    </xf>
    <xf numFmtId="186" fontId="17" fillId="0" borderId="14" xfId="0" applyNumberFormat="1" applyFont="1" applyFill="1" applyBorder="1" applyAlignment="1">
      <alignment/>
    </xf>
    <xf numFmtId="0" fontId="14" fillId="0" borderId="30" xfId="0" applyFont="1" applyBorder="1" applyAlignment="1">
      <alignment/>
    </xf>
    <xf numFmtId="186" fontId="14" fillId="35" borderId="43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0" borderId="69" xfId="0" applyFont="1" applyBorder="1" applyAlignment="1">
      <alignment/>
    </xf>
    <xf numFmtId="0" fontId="14" fillId="0" borderId="20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186" fontId="14" fillId="0" borderId="70" xfId="0" applyNumberFormat="1" applyFont="1" applyBorder="1" applyAlignment="1">
      <alignment/>
    </xf>
    <xf numFmtId="186" fontId="14" fillId="0" borderId="71" xfId="0" applyNumberFormat="1" applyFont="1" applyBorder="1" applyAlignment="1">
      <alignment/>
    </xf>
    <xf numFmtId="186" fontId="14" fillId="0" borderId="72" xfId="0" applyNumberFormat="1" applyFont="1" applyBorder="1" applyAlignment="1">
      <alignment/>
    </xf>
    <xf numFmtId="186" fontId="14" fillId="0" borderId="10" xfId="0" applyNumberFormat="1" applyFont="1" applyBorder="1" applyAlignment="1">
      <alignment/>
    </xf>
    <xf numFmtId="186" fontId="14" fillId="0" borderId="20" xfId="0" applyNumberFormat="1" applyFont="1" applyBorder="1" applyAlignment="1">
      <alignment/>
    </xf>
    <xf numFmtId="186" fontId="14" fillId="0" borderId="73" xfId="0" applyNumberFormat="1" applyFont="1" applyBorder="1" applyAlignment="1">
      <alignment/>
    </xf>
    <xf numFmtId="186" fontId="14" fillId="0" borderId="66" xfId="0" applyNumberFormat="1" applyFont="1" applyBorder="1" applyAlignment="1">
      <alignment/>
    </xf>
    <xf numFmtId="186" fontId="14" fillId="0" borderId="67" xfId="0" applyNumberFormat="1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42" xfId="48" applyFont="1" applyBorder="1" applyAlignment="1">
      <alignment horizontal="right" vertical="center" wrapText="1"/>
      <protection/>
    </xf>
    <xf numFmtId="0" fontId="14" fillId="0" borderId="54" xfId="48" applyFont="1" applyBorder="1" applyAlignment="1">
      <alignment horizontal="right" vertical="center" wrapText="1"/>
      <protection/>
    </xf>
    <xf numFmtId="0" fontId="14" fillId="0" borderId="34" xfId="48" applyFont="1" applyBorder="1" applyAlignment="1">
      <alignment horizontal="right" vertical="center" wrapText="1"/>
      <protection/>
    </xf>
    <xf numFmtId="0" fontId="17" fillId="0" borderId="18" xfId="48" applyFont="1" applyBorder="1" applyAlignment="1">
      <alignment horizontal="right" vertical="center" wrapText="1"/>
      <protection/>
    </xf>
    <xf numFmtId="0" fontId="17" fillId="0" borderId="14" xfId="48" applyFont="1" applyBorder="1" applyAlignment="1">
      <alignment horizontal="right" vertical="center" wrapText="1"/>
      <protection/>
    </xf>
    <xf numFmtId="0" fontId="17" fillId="0" borderId="63" xfId="48" applyFont="1" applyBorder="1" applyAlignment="1">
      <alignment horizontal="right" vertical="center" wrapText="1"/>
      <protection/>
    </xf>
    <xf numFmtId="0" fontId="17" fillId="0" borderId="35" xfId="48" applyFont="1" applyBorder="1" applyAlignment="1">
      <alignment horizontal="right" vertical="center" wrapText="1"/>
      <protection/>
    </xf>
    <xf numFmtId="0" fontId="17" fillId="0" borderId="23" xfId="48" applyFont="1" applyBorder="1" applyAlignment="1">
      <alignment horizontal="right" vertical="center" wrapText="1"/>
      <protection/>
    </xf>
    <xf numFmtId="186" fontId="14" fillId="0" borderId="27" xfId="0" applyNumberFormat="1" applyFont="1" applyBorder="1" applyAlignment="1">
      <alignment/>
    </xf>
    <xf numFmtId="186" fontId="14" fillId="0" borderId="14" xfId="0" applyNumberFormat="1" applyFont="1" applyBorder="1" applyAlignment="1">
      <alignment/>
    </xf>
    <xf numFmtId="186" fontId="14" fillId="0" borderId="23" xfId="0" applyNumberFormat="1" applyFont="1" applyBorder="1" applyAlignment="1">
      <alignment/>
    </xf>
    <xf numFmtId="186" fontId="14" fillId="0" borderId="18" xfId="0" applyNumberFormat="1" applyFont="1" applyBorder="1" applyAlignment="1">
      <alignment/>
    </xf>
    <xf numFmtId="186" fontId="14" fillId="36" borderId="14" xfId="0" applyNumberFormat="1" applyFont="1" applyFill="1" applyBorder="1" applyAlignment="1">
      <alignment/>
    </xf>
    <xf numFmtId="186" fontId="14" fillId="0" borderId="74" xfId="0" applyNumberFormat="1" applyFont="1" applyBorder="1" applyAlignment="1">
      <alignment/>
    </xf>
    <xf numFmtId="186" fontId="14" fillId="0" borderId="43" xfId="0" applyNumberFormat="1" applyFont="1" applyFill="1" applyBorder="1" applyAlignment="1">
      <alignment/>
    </xf>
    <xf numFmtId="186" fontId="14" fillId="0" borderId="54" xfId="48" applyNumberFormat="1" applyFont="1" applyBorder="1" applyAlignment="1">
      <alignment horizontal="right" vertical="center" wrapText="1"/>
      <protection/>
    </xf>
    <xf numFmtId="0" fontId="17" fillId="0" borderId="14" xfId="48" applyFont="1" applyBorder="1" applyAlignment="1">
      <alignment horizontal="center" vertical="center" wrapText="1"/>
      <protection/>
    </xf>
    <xf numFmtId="186" fontId="14" fillId="0" borderId="70" xfId="48" applyNumberFormat="1" applyFont="1" applyBorder="1" applyAlignment="1">
      <alignment horizontal="right" vertical="center" wrapText="1"/>
      <protection/>
    </xf>
    <xf numFmtId="186" fontId="14" fillId="0" borderId="61" xfId="48" applyNumberFormat="1" applyFont="1" applyBorder="1" applyAlignment="1">
      <alignment horizontal="right" vertical="center" wrapText="1"/>
      <protection/>
    </xf>
    <xf numFmtId="0" fontId="17" fillId="0" borderId="33" xfId="48" applyFont="1" applyBorder="1" applyAlignment="1">
      <alignment horizontal="center" vertical="center" wrapText="1"/>
      <protection/>
    </xf>
    <xf numFmtId="0" fontId="14" fillId="0" borderId="47" xfId="48" applyFont="1" applyBorder="1" applyAlignment="1">
      <alignment horizontal="center" vertical="center" wrapText="1"/>
      <protection/>
    </xf>
    <xf numFmtId="0" fontId="17" fillId="0" borderId="70" xfId="48" applyFont="1" applyBorder="1" applyAlignment="1">
      <alignment horizontal="center" vertical="center" wrapText="1"/>
      <protection/>
    </xf>
    <xf numFmtId="0" fontId="17" fillId="0" borderId="32" xfId="48" applyFont="1" applyBorder="1" applyAlignment="1">
      <alignment horizontal="center" vertical="center" wrapText="1"/>
      <protection/>
    </xf>
    <xf numFmtId="0" fontId="0" fillId="0" borderId="61" xfId="48" applyFont="1" applyBorder="1" applyAlignment="1">
      <alignment horizontal="center" vertical="center" wrapText="1"/>
      <protection/>
    </xf>
    <xf numFmtId="0" fontId="14" fillId="0" borderId="75" xfId="48" applyFont="1" applyBorder="1" applyAlignment="1">
      <alignment horizontal="right" vertical="center" wrapText="1"/>
      <protection/>
    </xf>
    <xf numFmtId="0" fontId="14" fillId="0" borderId="37" xfId="48" applyFont="1" applyBorder="1" applyAlignment="1">
      <alignment horizontal="right" vertical="center" wrapText="1"/>
      <protection/>
    </xf>
    <xf numFmtId="0" fontId="8" fillId="0" borderId="75" xfId="48" applyFont="1" applyBorder="1" applyAlignment="1">
      <alignment horizontal="right" vertical="center" wrapText="1"/>
      <protection/>
    </xf>
    <xf numFmtId="0" fontId="17" fillId="0" borderId="23" xfId="48" applyFont="1" applyBorder="1" applyAlignment="1">
      <alignment horizontal="center" vertical="center" wrapText="1"/>
      <protection/>
    </xf>
    <xf numFmtId="0" fontId="14" fillId="0" borderId="35" xfId="48" applyFont="1" applyBorder="1" applyAlignment="1">
      <alignment horizontal="center" vertical="center" wrapText="1"/>
      <protection/>
    </xf>
    <xf numFmtId="0" fontId="17" fillId="0" borderId="71" xfId="48" applyFont="1" applyBorder="1" applyAlignment="1">
      <alignment horizontal="center" vertical="center" wrapText="1"/>
      <protection/>
    </xf>
    <xf numFmtId="0" fontId="0" fillId="0" borderId="72" xfId="48" applyFont="1" applyBorder="1" applyAlignment="1">
      <alignment horizontal="center" vertical="center" wrapText="1"/>
      <protection/>
    </xf>
    <xf numFmtId="186" fontId="17" fillId="0" borderId="71" xfId="0" applyNumberFormat="1" applyFont="1" applyBorder="1" applyAlignment="1">
      <alignment/>
    </xf>
    <xf numFmtId="186" fontId="17" fillId="0" borderId="72" xfId="0" applyNumberFormat="1" applyFont="1" applyBorder="1" applyAlignment="1">
      <alignment/>
    </xf>
    <xf numFmtId="189" fontId="17" fillId="0" borderId="18" xfId="0" applyNumberFormat="1" applyFont="1" applyBorder="1" applyAlignment="1">
      <alignment/>
    </xf>
    <xf numFmtId="186" fontId="17" fillId="0" borderId="42" xfId="0" applyNumberFormat="1" applyFont="1" applyBorder="1" applyAlignment="1">
      <alignment/>
    </xf>
    <xf numFmtId="186" fontId="17" fillId="0" borderId="55" xfId="0" applyNumberFormat="1" applyFont="1" applyBorder="1" applyAlignment="1">
      <alignment/>
    </xf>
    <xf numFmtId="186" fontId="17" fillId="0" borderId="31" xfId="0" applyNumberFormat="1" applyFont="1" applyBorder="1" applyAlignment="1">
      <alignment/>
    </xf>
    <xf numFmtId="186" fontId="17" fillId="0" borderId="32" xfId="0" applyNumberFormat="1" applyFont="1" applyBorder="1" applyAlignment="1">
      <alignment/>
    </xf>
    <xf numFmtId="186" fontId="17" fillId="0" borderId="33" xfId="0" applyNumberFormat="1" applyFont="1" applyBorder="1" applyAlignment="1">
      <alignment/>
    </xf>
    <xf numFmtId="186" fontId="17" fillId="0" borderId="47" xfId="0" applyNumberFormat="1" applyFont="1" applyBorder="1" applyAlignment="1">
      <alignment/>
    </xf>
    <xf numFmtId="186" fontId="17" fillId="0" borderId="28" xfId="0" applyNumberFormat="1" applyFont="1" applyBorder="1" applyAlignment="1">
      <alignment/>
    </xf>
    <xf numFmtId="186" fontId="17" fillId="0" borderId="54" xfId="0" applyNumberFormat="1" applyFont="1" applyBorder="1" applyAlignment="1">
      <alignment/>
    </xf>
    <xf numFmtId="186" fontId="17" fillId="0" borderId="75" xfId="0" applyNumberFormat="1" applyFont="1" applyBorder="1" applyAlignment="1">
      <alignment/>
    </xf>
    <xf numFmtId="0" fontId="0" fillId="0" borderId="20" xfId="0" applyBorder="1" applyAlignment="1">
      <alignment vertical="top"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7" fillId="0" borderId="76" xfId="48" applyFont="1" applyBorder="1" applyAlignment="1">
      <alignment horizontal="center" vertical="center" wrapText="1"/>
      <protection/>
    </xf>
    <xf numFmtId="0" fontId="17" fillId="0" borderId="77" xfId="48" applyFont="1" applyBorder="1" applyAlignment="1">
      <alignment horizontal="center" vertical="center" wrapText="1"/>
      <protection/>
    </xf>
    <xf numFmtId="0" fontId="17" fillId="0" borderId="66" xfId="48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0" fillId="0" borderId="78" xfId="0" applyBorder="1" applyAlignment="1">
      <alignment vertical="top"/>
    </xf>
    <xf numFmtId="186" fontId="17" fillId="0" borderId="51" xfId="0" applyNumberFormat="1" applyFont="1" applyBorder="1" applyAlignment="1">
      <alignment/>
    </xf>
    <xf numFmtId="186" fontId="17" fillId="0" borderId="39" xfId="0" applyNumberFormat="1" applyFont="1" applyBorder="1" applyAlignment="1">
      <alignment/>
    </xf>
    <xf numFmtId="186" fontId="17" fillId="0" borderId="0" xfId="0" applyNumberFormat="1" applyFont="1" applyBorder="1" applyAlignment="1">
      <alignment/>
    </xf>
    <xf numFmtId="186" fontId="17" fillId="0" borderId="79" xfId="0" applyNumberFormat="1" applyFont="1" applyBorder="1" applyAlignment="1">
      <alignment/>
    </xf>
    <xf numFmtId="186" fontId="17" fillId="0" borderId="39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vertical="top" wrapText="1"/>
    </xf>
    <xf numFmtId="0" fontId="14" fillId="0" borderId="29" xfId="0" applyFont="1" applyBorder="1" applyAlignment="1">
      <alignment wrapText="1"/>
    </xf>
    <xf numFmtId="0" fontId="0" fillId="0" borderId="22" xfId="0" applyBorder="1" applyAlignment="1">
      <alignment vertical="top"/>
    </xf>
    <xf numFmtId="0" fontId="14" fillId="0" borderId="80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/>
    </xf>
    <xf numFmtId="186" fontId="14" fillId="35" borderId="50" xfId="0" applyNumberFormat="1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4" fillId="0" borderId="58" xfId="0" applyFont="1" applyBorder="1" applyAlignment="1">
      <alignment/>
    </xf>
    <xf numFmtId="186" fontId="14" fillId="36" borderId="58" xfId="0" applyNumberFormat="1" applyFont="1" applyFill="1" applyBorder="1" applyAlignment="1">
      <alignment/>
    </xf>
    <xf numFmtId="0" fontId="0" fillId="0" borderId="35" xfId="0" applyBorder="1" applyAlignment="1">
      <alignment vertical="top"/>
    </xf>
    <xf numFmtId="0" fontId="0" fillId="0" borderId="38" xfId="0" applyBorder="1" applyAlignment="1">
      <alignment vertical="top"/>
    </xf>
    <xf numFmtId="186" fontId="14" fillId="0" borderId="62" xfId="0" applyNumberFormat="1" applyFont="1" applyBorder="1" applyAlignment="1">
      <alignment/>
    </xf>
    <xf numFmtId="186" fontId="17" fillId="0" borderId="81" xfId="0" applyNumberFormat="1" applyFont="1" applyBorder="1" applyAlignment="1">
      <alignment/>
    </xf>
    <xf numFmtId="186" fontId="14" fillId="35" borderId="10" xfId="0" applyNumberFormat="1" applyFont="1" applyFill="1" applyBorder="1" applyAlignment="1">
      <alignment/>
    </xf>
    <xf numFmtId="0" fontId="16" fillId="0" borderId="29" xfId="0" applyFont="1" applyBorder="1" applyAlignment="1">
      <alignment wrapText="1"/>
    </xf>
    <xf numFmtId="186" fontId="17" fillId="0" borderId="14" xfId="48" applyNumberFormat="1" applyFont="1" applyBorder="1" applyAlignment="1">
      <alignment horizontal="right" vertical="center" wrapText="1"/>
      <protection/>
    </xf>
    <xf numFmtId="186" fontId="17" fillId="0" borderId="18" xfId="48" applyNumberFormat="1" applyFont="1" applyBorder="1" applyAlignment="1">
      <alignment horizontal="right" vertical="center" wrapText="1"/>
      <protection/>
    </xf>
    <xf numFmtId="186" fontId="14" fillId="0" borderId="22" xfId="48" applyNumberFormat="1" applyFont="1" applyBorder="1" applyAlignment="1">
      <alignment horizontal="right" vertical="center" wrapText="1"/>
      <protection/>
    </xf>
    <xf numFmtId="0" fontId="14" fillId="0" borderId="68" xfId="0" applyFont="1" applyBorder="1" applyAlignment="1">
      <alignment wrapText="1"/>
    </xf>
    <xf numFmtId="0" fontId="14" fillId="0" borderId="28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4" fillId="0" borderId="29" xfId="0" applyFont="1" applyBorder="1" applyAlignment="1">
      <alignment/>
    </xf>
    <xf numFmtId="0" fontId="14" fillId="0" borderId="28" xfId="0" applyFont="1" applyBorder="1" applyAlignment="1">
      <alignment/>
    </xf>
    <xf numFmtId="0" fontId="17" fillId="0" borderId="29" xfId="0" applyFont="1" applyFill="1" applyBorder="1" applyAlignment="1">
      <alignment vertical="top" wrapText="1"/>
    </xf>
    <xf numFmtId="186" fontId="17" fillId="0" borderId="27" xfId="48" applyNumberFormat="1" applyFont="1" applyBorder="1" applyAlignment="1">
      <alignment horizontal="right" vertical="center" wrapText="1"/>
      <protection/>
    </xf>
    <xf numFmtId="0" fontId="14" fillId="0" borderId="26" xfId="48" applyFont="1" applyBorder="1" applyAlignment="1">
      <alignment horizontal="right" vertical="center" wrapText="1"/>
      <protection/>
    </xf>
    <xf numFmtId="0" fontId="17" fillId="0" borderId="27" xfId="48" applyFont="1" applyBorder="1" applyAlignment="1">
      <alignment horizontal="right" vertical="center" wrapText="1"/>
      <protection/>
    </xf>
    <xf numFmtId="186" fontId="17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2" fontId="1" fillId="34" borderId="12" xfId="0" applyNumberFormat="1" applyFont="1" applyFill="1" applyBorder="1" applyAlignment="1">
      <alignment horizontal="center" vertical="top" wrapText="1"/>
    </xf>
    <xf numFmtId="0" fontId="1" fillId="34" borderId="0" xfId="0" applyFont="1" applyFill="1" applyAlignment="1">
      <alignment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vertical="top"/>
    </xf>
    <xf numFmtId="0" fontId="0" fillId="0" borderId="48" xfId="0" applyFont="1" applyBorder="1" applyAlignment="1">
      <alignment vertical="top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22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12" xfId="0" applyBorder="1" applyAlignment="1">
      <alignment/>
    </xf>
    <xf numFmtId="0" fontId="1" fillId="0" borderId="80" xfId="0" applyFont="1" applyBorder="1" applyAlignment="1">
      <alignment vertical="top" wrapText="1"/>
    </xf>
    <xf numFmtId="0" fontId="0" fillId="0" borderId="78" xfId="0" applyBorder="1" applyAlignment="1">
      <alignment/>
    </xf>
    <xf numFmtId="0" fontId="0" fillId="0" borderId="82" xfId="0" applyBorder="1" applyAlignment="1">
      <alignment/>
    </xf>
    <xf numFmtId="0" fontId="2" fillId="0" borderId="63" xfId="0" applyFont="1" applyBorder="1" applyAlignment="1">
      <alignment vertical="top" wrapText="1"/>
    </xf>
    <xf numFmtId="0" fontId="0" fillId="0" borderId="18" xfId="0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4" fillId="0" borderId="59" xfId="48" applyFont="1" applyBorder="1" applyAlignment="1">
      <alignment horizontal="center" vertical="center" wrapText="1"/>
      <protection/>
    </xf>
    <xf numFmtId="0" fontId="14" fillId="0" borderId="79" xfId="48" applyFont="1" applyBorder="1" applyAlignment="1">
      <alignment horizontal="center" vertical="center" wrapText="1"/>
      <protection/>
    </xf>
    <xf numFmtId="0" fontId="14" fillId="0" borderId="50" xfId="48" applyFont="1" applyBorder="1" applyAlignment="1">
      <alignment horizontal="center" vertical="center" wrapText="1"/>
      <protection/>
    </xf>
    <xf numFmtId="0" fontId="17" fillId="0" borderId="83" xfId="48" applyFont="1" applyBorder="1" applyAlignment="1">
      <alignment horizontal="center" vertical="center" wrapText="1"/>
      <protection/>
    </xf>
    <xf numFmtId="0" fontId="17" fillId="0" borderId="13" xfId="48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84" xfId="48" applyFont="1" applyBorder="1" applyAlignment="1">
      <alignment horizontal="center" vertical="center" wrapText="1"/>
      <protection/>
    </xf>
    <xf numFmtId="0" fontId="17" fillId="0" borderId="85" xfId="48" applyFont="1" applyBorder="1" applyAlignment="1">
      <alignment horizontal="center" vertical="center" wrapText="1"/>
      <protection/>
    </xf>
    <xf numFmtId="0" fontId="17" fillId="0" borderId="86" xfId="48" applyFont="1" applyBorder="1" applyAlignment="1">
      <alignment horizontal="center" vertical="center" wrapText="1"/>
      <protection/>
    </xf>
    <xf numFmtId="0" fontId="17" fillId="0" borderId="87" xfId="48" applyFont="1" applyBorder="1" applyAlignment="1">
      <alignment horizontal="center" vertical="center" wrapText="1"/>
      <protection/>
    </xf>
    <xf numFmtId="0" fontId="17" fillId="0" borderId="88" xfId="48" applyFont="1" applyBorder="1" applyAlignment="1">
      <alignment horizontal="center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2" xfId="48" applyFont="1" applyBorder="1" applyAlignment="1">
      <alignment horizontal="center" vertical="center" wrapText="1"/>
      <protection/>
    </xf>
    <xf numFmtId="0" fontId="17" fillId="0" borderId="19" xfId="48" applyFont="1" applyBorder="1" applyAlignment="1">
      <alignment horizontal="center" vertical="center" wrapText="1"/>
      <protection/>
    </xf>
    <xf numFmtId="0" fontId="17" fillId="0" borderId="12" xfId="48" applyFont="1" applyBorder="1" applyAlignment="1">
      <alignment horizontal="center" vertical="center" wrapText="1"/>
      <protection/>
    </xf>
    <xf numFmtId="0" fontId="14" fillId="0" borderId="89" xfId="48" applyFont="1" applyBorder="1" applyAlignment="1">
      <alignment horizontal="center" vertical="center" wrapText="1"/>
      <protection/>
    </xf>
    <xf numFmtId="0" fontId="14" fillId="0" borderId="90" xfId="48" applyFont="1" applyBorder="1" applyAlignment="1">
      <alignment horizontal="center" vertical="center" wrapText="1"/>
      <protection/>
    </xf>
    <xf numFmtId="0" fontId="14" fillId="0" borderId="91" xfId="48" applyFont="1" applyBorder="1" applyAlignment="1">
      <alignment horizontal="center" vertical="center" wrapText="1"/>
      <protection/>
    </xf>
    <xf numFmtId="0" fontId="17" fillId="0" borderId="92" xfId="48" applyFont="1" applyBorder="1" applyAlignment="1">
      <alignment horizontal="center" vertical="center" wrapText="1"/>
      <protection/>
    </xf>
    <xf numFmtId="0" fontId="17" fillId="0" borderId="93" xfId="48" applyFont="1" applyBorder="1" applyAlignment="1">
      <alignment horizontal="center" vertical="center" wrapText="1"/>
      <protection/>
    </xf>
    <xf numFmtId="0" fontId="17" fillId="0" borderId="94" xfId="48" applyFont="1" applyBorder="1" applyAlignment="1">
      <alignment horizontal="center" vertical="center" wrapText="1"/>
      <protection/>
    </xf>
    <xf numFmtId="0" fontId="17" fillId="0" borderId="95" xfId="4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80" xfId="0" applyBorder="1" applyAlignment="1">
      <alignment/>
    </xf>
    <xf numFmtId="0" fontId="0" fillId="0" borderId="96" xfId="48" applyFont="1" applyBorder="1" applyAlignment="1">
      <alignment horizontal="center" vertical="center" wrapText="1"/>
      <protection/>
    </xf>
    <xf numFmtId="0" fontId="0" fillId="0" borderId="97" xfId="48" applyFont="1" applyBorder="1" applyAlignment="1">
      <alignment horizontal="center" vertical="center" wrapText="1"/>
      <protection/>
    </xf>
    <xf numFmtId="0" fontId="0" fillId="0" borderId="98" xfId="48" applyFont="1" applyBorder="1" applyAlignment="1">
      <alignment horizontal="center" vertical="center" wrapText="1"/>
      <protection/>
    </xf>
    <xf numFmtId="0" fontId="8" fillId="0" borderId="99" xfId="48" applyFont="1" applyBorder="1" applyAlignment="1">
      <alignment horizontal="center" vertical="center" wrapText="1"/>
      <protection/>
    </xf>
    <xf numFmtId="0" fontId="8" fillId="0" borderId="94" xfId="48" applyFont="1" applyBorder="1" applyAlignment="1">
      <alignment horizontal="center" vertical="center" wrapText="1"/>
      <protection/>
    </xf>
    <xf numFmtId="0" fontId="8" fillId="0" borderId="88" xfId="48" applyFont="1" applyBorder="1" applyAlignment="1">
      <alignment horizontal="center" vertical="center" wrapText="1"/>
      <protection/>
    </xf>
    <xf numFmtId="0" fontId="0" fillId="0" borderId="100" xfId="48" applyFont="1" applyBorder="1" applyAlignment="1">
      <alignment horizontal="center" vertical="center" wrapText="1"/>
      <protection/>
    </xf>
    <xf numFmtId="0" fontId="0" fillId="0" borderId="101" xfId="48" applyFont="1" applyBorder="1" applyAlignment="1">
      <alignment horizontal="center" vertical="center" wrapText="1"/>
      <protection/>
    </xf>
    <xf numFmtId="0" fontId="0" fillId="0" borderId="92" xfId="48" applyFont="1" applyBorder="1" applyAlignment="1">
      <alignment horizontal="center" vertical="center" wrapText="1"/>
      <protection/>
    </xf>
    <xf numFmtId="0" fontId="0" fillId="0" borderId="102" xfId="48" applyFont="1" applyBorder="1" applyAlignment="1">
      <alignment horizontal="center" vertical="center" wrapText="1"/>
      <protection/>
    </xf>
    <xf numFmtId="0" fontId="0" fillId="0" borderId="103" xfId="48" applyFont="1" applyBorder="1" applyAlignment="1">
      <alignment horizontal="center" vertical="center" wrapText="1"/>
      <protection/>
    </xf>
    <xf numFmtId="0" fontId="0" fillId="0" borderId="83" xfId="48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0" fillId="0" borderId="93" xfId="48" applyFont="1" applyBorder="1" applyAlignment="1">
      <alignment horizontal="center" vertical="center" wrapText="1"/>
      <protection/>
    </xf>
    <xf numFmtId="0" fontId="0" fillId="0" borderId="104" xfId="48" applyFont="1" applyBorder="1" applyAlignment="1">
      <alignment horizontal="center" vertical="center" wrapText="1"/>
      <protection/>
    </xf>
    <xf numFmtId="0" fontId="8" fillId="0" borderId="105" xfId="48" applyFont="1" applyBorder="1" applyAlignment="1">
      <alignment horizontal="center" vertical="center" wrapText="1"/>
      <protection/>
    </xf>
    <xf numFmtId="0" fontId="8" fillId="0" borderId="106" xfId="48" applyFont="1" applyBorder="1" applyAlignment="1">
      <alignment horizontal="center" vertical="center" wrapText="1"/>
      <protection/>
    </xf>
    <xf numFmtId="0" fontId="8" fillId="0" borderId="107" xfId="48" applyFont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9">
      <selection activeCell="O8" sqref="O8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9.140625" style="0" customWidth="1"/>
    <col min="4" max="4" width="17.421875" style="0" customWidth="1"/>
    <col min="6" max="6" width="10.57421875" style="0" bestFit="1" customWidth="1"/>
  </cols>
  <sheetData>
    <row r="1" ht="15.75">
      <c r="A1" s="2" t="s">
        <v>0</v>
      </c>
    </row>
    <row r="2" ht="15.75">
      <c r="C2" s="1" t="s">
        <v>138</v>
      </c>
    </row>
    <row r="3" ht="15.75">
      <c r="A3" s="1" t="s">
        <v>1</v>
      </c>
    </row>
    <row r="4" spans="1:3" ht="15.75">
      <c r="A4" s="1"/>
      <c r="C4" s="1" t="s">
        <v>194</v>
      </c>
    </row>
    <row r="5" spans="1:3" ht="15.75">
      <c r="A5" s="1"/>
      <c r="C5" s="1" t="s">
        <v>269</v>
      </c>
    </row>
    <row r="6" spans="1:3" ht="15.75">
      <c r="A6" s="1"/>
      <c r="C6" s="1" t="s">
        <v>195</v>
      </c>
    </row>
    <row r="7" ht="15.75">
      <c r="A7" s="1"/>
    </row>
    <row r="8" spans="1:4" ht="15.75">
      <c r="A8" s="318" t="s">
        <v>139</v>
      </c>
      <c r="B8" s="319"/>
      <c r="C8" s="319"/>
      <c r="D8" s="319"/>
    </row>
    <row r="9" ht="15.75">
      <c r="A9" s="3" t="s">
        <v>2</v>
      </c>
    </row>
    <row r="10" spans="1:4" ht="16.5" thickBot="1">
      <c r="A10" s="3"/>
      <c r="D10" s="28" t="s">
        <v>199</v>
      </c>
    </row>
    <row r="11" spans="1:4" ht="27" customHeight="1" thickBot="1">
      <c r="A11" s="4" t="s">
        <v>3</v>
      </c>
      <c r="B11" s="5" t="s">
        <v>4</v>
      </c>
      <c r="C11" s="18" t="s">
        <v>5</v>
      </c>
      <c r="D11" s="31" t="s">
        <v>6</v>
      </c>
    </row>
    <row r="12" spans="1:4" ht="13.5" thickBot="1">
      <c r="A12" s="6">
        <v>1</v>
      </c>
      <c r="B12" s="7">
        <v>2</v>
      </c>
      <c r="C12" s="19">
        <v>3</v>
      </c>
      <c r="D12" s="32">
        <v>4</v>
      </c>
    </row>
    <row r="13" spans="1:4" ht="27.75" customHeight="1" thickBot="1">
      <c r="A13" s="8" t="s">
        <v>7</v>
      </c>
      <c r="B13" s="9" t="s">
        <v>8</v>
      </c>
      <c r="C13" s="20" t="s">
        <v>146</v>
      </c>
      <c r="D13" s="33">
        <f>D14+D16+D20</f>
        <v>13306</v>
      </c>
    </row>
    <row r="14" spans="1:4" ht="15" customHeight="1" thickBot="1">
      <c r="A14" s="8" t="s">
        <v>9</v>
      </c>
      <c r="B14" s="10" t="s">
        <v>112</v>
      </c>
      <c r="C14" s="20" t="s">
        <v>10</v>
      </c>
      <c r="D14" s="33">
        <f>D15</f>
        <v>12550</v>
      </c>
    </row>
    <row r="15" spans="1:6" ht="18.75" customHeight="1" thickBot="1">
      <c r="A15" s="8" t="s">
        <v>11</v>
      </c>
      <c r="B15" s="9" t="s">
        <v>12</v>
      </c>
      <c r="C15" s="21" t="s">
        <v>140</v>
      </c>
      <c r="D15" s="33">
        <v>12550</v>
      </c>
      <c r="F15" s="29"/>
    </row>
    <row r="16" spans="1:4" ht="16.5" customHeight="1" thickBot="1">
      <c r="A16" s="8" t="s">
        <v>13</v>
      </c>
      <c r="B16" s="9" t="s">
        <v>17</v>
      </c>
      <c r="C16" s="20" t="s">
        <v>231</v>
      </c>
      <c r="D16" s="33">
        <f>D17+D18+D19</f>
        <v>669</v>
      </c>
    </row>
    <row r="17" spans="1:4" ht="15" customHeight="1" thickBot="1">
      <c r="A17" s="8" t="s">
        <v>14</v>
      </c>
      <c r="B17" s="9" t="s">
        <v>19</v>
      </c>
      <c r="C17" s="21" t="s">
        <v>20</v>
      </c>
      <c r="D17" s="34">
        <v>460</v>
      </c>
    </row>
    <row r="18" spans="1:4" ht="24.75" customHeight="1" thickBot="1">
      <c r="A18" s="8" t="s">
        <v>15</v>
      </c>
      <c r="B18" s="9" t="s">
        <v>22</v>
      </c>
      <c r="C18" s="21" t="s">
        <v>23</v>
      </c>
      <c r="D18" s="34">
        <v>9</v>
      </c>
    </row>
    <row r="19" spans="1:4" ht="18.75" customHeight="1" thickBot="1">
      <c r="A19" s="8" t="s">
        <v>16</v>
      </c>
      <c r="B19" s="9" t="s">
        <v>25</v>
      </c>
      <c r="C19" s="21" t="s">
        <v>26</v>
      </c>
      <c r="D19" s="34">
        <v>200</v>
      </c>
    </row>
    <row r="20" spans="1:4" ht="18.75" customHeight="1" thickBot="1">
      <c r="A20" s="8" t="s">
        <v>18</v>
      </c>
      <c r="B20" s="9" t="s">
        <v>28</v>
      </c>
      <c r="C20" s="20" t="s">
        <v>232</v>
      </c>
      <c r="D20" s="33">
        <f>D21+D22</f>
        <v>87</v>
      </c>
    </row>
    <row r="21" spans="1:4" ht="18" customHeight="1" thickBot="1">
      <c r="A21" s="8" t="s">
        <v>21</v>
      </c>
      <c r="B21" s="9" t="s">
        <v>30</v>
      </c>
      <c r="C21" s="21" t="s">
        <v>31</v>
      </c>
      <c r="D21" s="34">
        <v>55</v>
      </c>
    </row>
    <row r="22" spans="1:4" ht="17.25" customHeight="1" thickBot="1">
      <c r="A22" s="8" t="s">
        <v>24</v>
      </c>
      <c r="B22" s="9" t="s">
        <v>33</v>
      </c>
      <c r="C22" s="21" t="s">
        <v>233</v>
      </c>
      <c r="D22" s="34">
        <f>D23+D24</f>
        <v>32</v>
      </c>
    </row>
    <row r="23" spans="1:4" ht="17.25" customHeight="1" thickBot="1">
      <c r="A23" s="8" t="s">
        <v>27</v>
      </c>
      <c r="B23" s="9" t="s">
        <v>35</v>
      </c>
      <c r="C23" s="21" t="s">
        <v>36</v>
      </c>
      <c r="D23" s="34">
        <v>31</v>
      </c>
    </row>
    <row r="24" spans="1:4" ht="15.75" customHeight="1" thickBot="1">
      <c r="A24" s="8" t="s">
        <v>29</v>
      </c>
      <c r="B24" s="9" t="s">
        <v>38</v>
      </c>
      <c r="C24" s="21" t="s">
        <v>39</v>
      </c>
      <c r="D24" s="34">
        <v>1</v>
      </c>
    </row>
    <row r="25" spans="1:4" ht="16.5" customHeight="1" thickBot="1">
      <c r="A25" s="8" t="s">
        <v>32</v>
      </c>
      <c r="B25" s="9" t="s">
        <v>41</v>
      </c>
      <c r="C25" s="20" t="s">
        <v>257</v>
      </c>
      <c r="D25" s="38">
        <f>D27+D36+D37+D26+D38</f>
        <v>13591.92467</v>
      </c>
    </row>
    <row r="26" spans="1:4" ht="16.5" customHeight="1" thickBot="1">
      <c r="A26" s="8" t="s">
        <v>34</v>
      </c>
      <c r="B26" s="9" t="s">
        <v>183</v>
      </c>
      <c r="C26" s="20" t="s">
        <v>184</v>
      </c>
      <c r="D26" s="38">
        <v>11.55967</v>
      </c>
    </row>
    <row r="27" spans="1:4" ht="17.25" customHeight="1" thickBot="1">
      <c r="A27" s="8" t="s">
        <v>37</v>
      </c>
      <c r="B27" s="9" t="s">
        <v>43</v>
      </c>
      <c r="C27" s="20" t="s">
        <v>176</v>
      </c>
      <c r="D27" s="38">
        <f>D28+D29+D30+D31+D32+D33+D34+D35</f>
        <v>10653.775</v>
      </c>
    </row>
    <row r="28" spans="1:5" ht="18.75" customHeight="1" thickBot="1">
      <c r="A28" s="75" t="s">
        <v>40</v>
      </c>
      <c r="B28" s="79" t="s">
        <v>45</v>
      </c>
      <c r="C28" s="76" t="s">
        <v>46</v>
      </c>
      <c r="D28" s="120">
        <v>2415.4</v>
      </c>
      <c r="E28">
        <v>20.167</v>
      </c>
    </row>
    <row r="29" spans="1:4" ht="19.5" customHeight="1" thickBot="1">
      <c r="A29" s="8" t="s">
        <v>42</v>
      </c>
      <c r="B29" s="9" t="s">
        <v>48</v>
      </c>
      <c r="C29" s="24" t="s">
        <v>102</v>
      </c>
      <c r="D29" s="55">
        <v>6120.4</v>
      </c>
    </row>
    <row r="30" spans="1:5" ht="48" customHeight="1" thickBot="1">
      <c r="A30" s="75" t="s">
        <v>44</v>
      </c>
      <c r="B30" s="76" t="s">
        <v>50</v>
      </c>
      <c r="C30" s="77" t="s">
        <v>119</v>
      </c>
      <c r="D30" s="279">
        <v>130.7</v>
      </c>
      <c r="E30">
        <v>2.5</v>
      </c>
    </row>
    <row r="31" spans="1:4" ht="51" customHeight="1" thickBot="1">
      <c r="A31" s="8" t="s">
        <v>47</v>
      </c>
      <c r="B31" s="24" t="s">
        <v>122</v>
      </c>
      <c r="C31" s="27" t="s">
        <v>121</v>
      </c>
      <c r="D31" s="30">
        <v>0.5</v>
      </c>
    </row>
    <row r="32" spans="1:4" ht="51" customHeight="1" thickBot="1">
      <c r="A32" s="8" t="s">
        <v>49</v>
      </c>
      <c r="B32" s="26" t="s">
        <v>174</v>
      </c>
      <c r="C32" s="16" t="s">
        <v>173</v>
      </c>
      <c r="D32" s="58">
        <v>156.5</v>
      </c>
    </row>
    <row r="33" spans="1:4" ht="30.75" customHeight="1" thickBot="1">
      <c r="A33" s="8" t="s">
        <v>107</v>
      </c>
      <c r="B33" s="21" t="s">
        <v>175</v>
      </c>
      <c r="C33" s="25" t="s">
        <v>147</v>
      </c>
      <c r="D33" s="58">
        <v>69.3</v>
      </c>
    </row>
    <row r="34" spans="1:5" ht="30.75" customHeight="1" thickBot="1">
      <c r="A34" s="75" t="s">
        <v>53</v>
      </c>
      <c r="B34" s="76" t="s">
        <v>177</v>
      </c>
      <c r="C34" s="77" t="s">
        <v>180</v>
      </c>
      <c r="D34" s="78">
        <v>1631.6</v>
      </c>
      <c r="E34">
        <v>315.9</v>
      </c>
    </row>
    <row r="35" spans="1:4" ht="30.75" customHeight="1" thickBot="1">
      <c r="A35" s="121" t="s">
        <v>56</v>
      </c>
      <c r="B35" s="122" t="s">
        <v>179</v>
      </c>
      <c r="C35" s="123" t="s">
        <v>178</v>
      </c>
      <c r="D35" s="58">
        <v>129.375</v>
      </c>
    </row>
    <row r="36" spans="1:4" ht="21.75" customHeight="1" thickBot="1">
      <c r="A36" s="8" t="s">
        <v>58</v>
      </c>
      <c r="B36" s="9" t="s">
        <v>54</v>
      </c>
      <c r="C36" s="26" t="s">
        <v>55</v>
      </c>
      <c r="D36" s="34">
        <v>2254</v>
      </c>
    </row>
    <row r="37" spans="1:4" ht="18.75" customHeight="1" thickBot="1">
      <c r="A37" s="8" t="s">
        <v>60</v>
      </c>
      <c r="B37" s="9" t="s">
        <v>51</v>
      </c>
      <c r="C37" s="21" t="s">
        <v>52</v>
      </c>
      <c r="D37" s="34">
        <v>654</v>
      </c>
    </row>
    <row r="38" spans="1:5" ht="18.75" customHeight="1" thickBot="1">
      <c r="A38" s="75" t="s">
        <v>63</v>
      </c>
      <c r="B38" s="79" t="s">
        <v>256</v>
      </c>
      <c r="C38" s="76" t="s">
        <v>255</v>
      </c>
      <c r="D38" s="309">
        <v>18.59</v>
      </c>
      <c r="E38">
        <v>18.59</v>
      </c>
    </row>
    <row r="39" spans="1:4" ht="18.75" customHeight="1" thickBot="1">
      <c r="A39" s="8" t="s">
        <v>66</v>
      </c>
      <c r="B39" s="9" t="s">
        <v>57</v>
      </c>
      <c r="C39" s="20" t="s">
        <v>258</v>
      </c>
      <c r="D39" s="39">
        <f>D40+D44+D45+D46</f>
        <v>1312.461</v>
      </c>
    </row>
    <row r="40" spans="1:4" ht="19.5" customHeight="1" thickBot="1">
      <c r="A40" s="8" t="s">
        <v>69</v>
      </c>
      <c r="B40" s="9" t="s">
        <v>59</v>
      </c>
      <c r="C40" s="20" t="s">
        <v>234</v>
      </c>
      <c r="D40" s="33">
        <f>D41+D42+D43</f>
        <v>165</v>
      </c>
    </row>
    <row r="41" spans="1:4" ht="33" customHeight="1" thickBot="1">
      <c r="A41" s="8" t="s">
        <v>70</v>
      </c>
      <c r="B41" s="9" t="s">
        <v>61</v>
      </c>
      <c r="C41" s="21" t="s">
        <v>62</v>
      </c>
      <c r="D41" s="34">
        <v>70</v>
      </c>
    </row>
    <row r="42" spans="1:4" ht="16.5" thickBot="1">
      <c r="A42" s="8" t="s">
        <v>71</v>
      </c>
      <c r="B42" s="9" t="s">
        <v>123</v>
      </c>
      <c r="C42" s="21" t="s">
        <v>124</v>
      </c>
      <c r="D42" s="34">
        <v>20</v>
      </c>
    </row>
    <row r="43" spans="1:4" ht="18" customHeight="1" thickBot="1">
      <c r="A43" s="8" t="s">
        <v>72</v>
      </c>
      <c r="B43" s="9" t="s">
        <v>64</v>
      </c>
      <c r="C43" s="21" t="s">
        <v>65</v>
      </c>
      <c r="D43" s="34">
        <v>75</v>
      </c>
    </row>
    <row r="44" spans="1:4" ht="18.75" customHeight="1" thickBot="1">
      <c r="A44" s="8" t="s">
        <v>108</v>
      </c>
      <c r="B44" s="9" t="s">
        <v>67</v>
      </c>
      <c r="C44" s="20" t="s">
        <v>68</v>
      </c>
      <c r="D44" s="35">
        <v>1032.461</v>
      </c>
    </row>
    <row r="45" spans="1:4" ht="18" customHeight="1" thickBot="1">
      <c r="A45" s="8" t="s">
        <v>200</v>
      </c>
      <c r="B45" s="9" t="s">
        <v>125</v>
      </c>
      <c r="C45" s="20" t="s">
        <v>126</v>
      </c>
      <c r="D45" s="33">
        <v>5</v>
      </c>
    </row>
    <row r="46" spans="1:4" ht="18" customHeight="1" thickBot="1">
      <c r="A46" s="8" t="s">
        <v>201</v>
      </c>
      <c r="B46" s="124" t="s">
        <v>127</v>
      </c>
      <c r="C46" s="125" t="s">
        <v>128</v>
      </c>
      <c r="D46" s="33">
        <v>110</v>
      </c>
    </row>
    <row r="47" spans="1:4" ht="33" customHeight="1" thickBot="1">
      <c r="A47" s="8" t="s">
        <v>202</v>
      </c>
      <c r="B47" s="9"/>
      <c r="C47" s="20" t="s">
        <v>259</v>
      </c>
      <c r="D47" s="39">
        <f>D13+D25+D39</f>
        <v>28210.38567</v>
      </c>
    </row>
    <row r="48" spans="1:4" ht="15.75" customHeight="1" thickBot="1">
      <c r="A48" s="320" t="s">
        <v>202</v>
      </c>
      <c r="B48" s="323"/>
      <c r="C48" s="54" t="s">
        <v>143</v>
      </c>
      <c r="D48" s="61">
        <v>663.25</v>
      </c>
    </row>
    <row r="49" spans="1:4" ht="16.5" customHeight="1">
      <c r="A49" s="321"/>
      <c r="B49" s="324"/>
      <c r="C49" s="53" t="s">
        <v>144</v>
      </c>
      <c r="D49" s="62">
        <v>107.551</v>
      </c>
    </row>
    <row r="50" spans="1:4" ht="37.5" customHeight="1">
      <c r="A50" s="321"/>
      <c r="B50" s="324"/>
      <c r="C50" s="53" t="s">
        <v>145</v>
      </c>
      <c r="D50" s="59">
        <v>100.524</v>
      </c>
    </row>
    <row r="51" spans="1:4" ht="13.5" thickBot="1">
      <c r="A51" s="322"/>
      <c r="B51" s="325"/>
      <c r="C51" s="57" t="s">
        <v>148</v>
      </c>
      <c r="D51" s="60">
        <v>455.175</v>
      </c>
    </row>
    <row r="54" ht="12.75">
      <c r="E54">
        <f>E34+E28+E38+E30</f>
        <v>357.157</v>
      </c>
    </row>
  </sheetData>
  <sheetProtection/>
  <mergeCells count="3">
    <mergeCell ref="A8:D8"/>
    <mergeCell ref="A48:A51"/>
    <mergeCell ref="B48:B51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E62"/>
  <sheetViews>
    <sheetView workbookViewId="0" topLeftCell="A44">
      <selection activeCell="E23" sqref="E23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1.00390625" style="0" customWidth="1"/>
  </cols>
  <sheetData>
    <row r="2" ht="15.75">
      <c r="B2" s="2" t="s">
        <v>73</v>
      </c>
    </row>
    <row r="3" spans="2:3" ht="15.75">
      <c r="B3" s="1" t="s">
        <v>196</v>
      </c>
      <c r="C3" s="1"/>
    </row>
    <row r="4" ht="15.75">
      <c r="B4" s="1" t="s">
        <v>74</v>
      </c>
    </row>
    <row r="5" ht="15.75">
      <c r="B5" s="1" t="s">
        <v>198</v>
      </c>
    </row>
    <row r="6" ht="15.75">
      <c r="B6" s="1" t="s">
        <v>235</v>
      </c>
    </row>
    <row r="7" ht="15.75">
      <c r="B7" s="1" t="s">
        <v>197</v>
      </c>
    </row>
    <row r="8" ht="31.5">
      <c r="B8" s="52" t="s">
        <v>142</v>
      </c>
    </row>
    <row r="9" ht="15.75">
      <c r="B9" s="1" t="s">
        <v>135</v>
      </c>
    </row>
    <row r="10" spans="1:3" ht="15.75">
      <c r="A10" s="17" t="s">
        <v>3</v>
      </c>
      <c r="B10" s="37" t="s">
        <v>134</v>
      </c>
      <c r="C10" s="17" t="s">
        <v>133</v>
      </c>
    </row>
    <row r="11" spans="1:3" ht="20.25" customHeight="1">
      <c r="A11" s="14" t="s">
        <v>7</v>
      </c>
      <c r="B11" s="326" t="s">
        <v>115</v>
      </c>
      <c r="C11" s="327"/>
    </row>
    <row r="12" spans="1:3" ht="19.5" customHeight="1">
      <c r="A12" s="14" t="s">
        <v>9</v>
      </c>
      <c r="B12" s="41" t="s">
        <v>75</v>
      </c>
      <c r="C12" s="41">
        <f>C13+C14+C15+C16</f>
        <v>48.5</v>
      </c>
    </row>
    <row r="13" spans="1:3" ht="18" customHeight="1">
      <c r="A13" s="14" t="s">
        <v>11</v>
      </c>
      <c r="B13" s="15" t="s">
        <v>76</v>
      </c>
      <c r="C13" s="37">
        <v>26.4</v>
      </c>
    </row>
    <row r="14" spans="1:3" ht="14.25" customHeight="1">
      <c r="A14" s="14" t="s">
        <v>13</v>
      </c>
      <c r="B14" s="16" t="s">
        <v>77</v>
      </c>
      <c r="C14" s="37">
        <v>11.8</v>
      </c>
    </row>
    <row r="15" spans="1:3" ht="14.25" customHeight="1">
      <c r="A15" s="14" t="s">
        <v>14</v>
      </c>
      <c r="B15" s="16" t="s">
        <v>79</v>
      </c>
      <c r="C15" s="37">
        <v>0.5</v>
      </c>
    </row>
    <row r="16" spans="1:3" ht="14.25" customHeight="1">
      <c r="A16" s="14" t="s">
        <v>15</v>
      </c>
      <c r="B16" s="16" t="s">
        <v>80</v>
      </c>
      <c r="C16" s="37">
        <v>9.8</v>
      </c>
    </row>
    <row r="17" spans="1:5" ht="16.5" customHeight="1">
      <c r="A17" s="14" t="s">
        <v>16</v>
      </c>
      <c r="B17" s="41" t="s">
        <v>78</v>
      </c>
      <c r="C17" s="41">
        <f>C18+C19</f>
        <v>688.5</v>
      </c>
      <c r="D17" s="23"/>
      <c r="E17" s="23"/>
    </row>
    <row r="18" spans="1:4" ht="18" customHeight="1">
      <c r="A18" s="81" t="s">
        <v>18</v>
      </c>
      <c r="B18" s="82" t="s">
        <v>81</v>
      </c>
      <c r="C18" s="83">
        <v>674.6</v>
      </c>
      <c r="D18">
        <v>17</v>
      </c>
    </row>
    <row r="19" spans="1:4" ht="15" customHeight="1">
      <c r="A19" s="81" t="s">
        <v>21</v>
      </c>
      <c r="B19" s="82" t="s">
        <v>82</v>
      </c>
      <c r="C19" s="83">
        <v>13.9</v>
      </c>
      <c r="D19">
        <v>-0.033</v>
      </c>
    </row>
    <row r="20" spans="1:3" ht="19.5" customHeight="1">
      <c r="A20" s="14" t="s">
        <v>24</v>
      </c>
      <c r="B20" s="41" t="s">
        <v>83</v>
      </c>
      <c r="C20" s="41">
        <f>SUM(C21:C26)</f>
        <v>1069.8</v>
      </c>
    </row>
    <row r="21" spans="1:3" ht="17.25" customHeight="1">
      <c r="A21" s="14" t="s">
        <v>27</v>
      </c>
      <c r="B21" s="42" t="s">
        <v>116</v>
      </c>
      <c r="C21" s="37">
        <v>201.2</v>
      </c>
    </row>
    <row r="22" spans="1:3" ht="17.25" customHeight="1">
      <c r="A22" s="14" t="s">
        <v>29</v>
      </c>
      <c r="B22" s="16" t="s">
        <v>84</v>
      </c>
      <c r="C22" s="37">
        <v>290.2</v>
      </c>
    </row>
    <row r="23" spans="1:4" ht="16.5" customHeight="1">
      <c r="A23" s="81" t="s">
        <v>32</v>
      </c>
      <c r="B23" s="82" t="s">
        <v>85</v>
      </c>
      <c r="C23" s="83">
        <v>302.9</v>
      </c>
      <c r="D23">
        <v>2.9</v>
      </c>
    </row>
    <row r="24" spans="1:3" ht="16.5" customHeight="1">
      <c r="A24" s="14" t="s">
        <v>34</v>
      </c>
      <c r="B24" s="16" t="s">
        <v>86</v>
      </c>
      <c r="C24" s="37">
        <v>62.2</v>
      </c>
    </row>
    <row r="25" spans="1:3" ht="18" customHeight="1">
      <c r="A25" s="14" t="s">
        <v>37</v>
      </c>
      <c r="B25" s="16" t="s">
        <v>87</v>
      </c>
      <c r="C25" s="37">
        <v>14.3</v>
      </c>
    </row>
    <row r="26" spans="1:3" ht="15" customHeight="1">
      <c r="A26" s="14" t="s">
        <v>40</v>
      </c>
      <c r="B26" s="16" t="s">
        <v>88</v>
      </c>
      <c r="C26" s="37">
        <v>199</v>
      </c>
    </row>
    <row r="27" spans="1:4" ht="15" customHeight="1">
      <c r="A27" s="81"/>
      <c r="B27" s="82" t="s">
        <v>203</v>
      </c>
      <c r="C27" s="83">
        <v>0.3</v>
      </c>
      <c r="D27">
        <v>0.3</v>
      </c>
    </row>
    <row r="28" spans="1:3" ht="15" customHeight="1">
      <c r="A28" s="14" t="s">
        <v>42</v>
      </c>
      <c r="B28" s="41" t="s">
        <v>113</v>
      </c>
      <c r="C28" s="41">
        <f>C29+C30</f>
        <v>117.1</v>
      </c>
    </row>
    <row r="29" spans="1:3" ht="15" customHeight="1">
      <c r="A29" s="14" t="s">
        <v>44</v>
      </c>
      <c r="B29" s="42" t="s">
        <v>114</v>
      </c>
      <c r="C29" s="37">
        <v>113.5</v>
      </c>
    </row>
    <row r="30" spans="1:3" ht="15" customHeight="1">
      <c r="A30" s="14"/>
      <c r="B30" s="16" t="s">
        <v>141</v>
      </c>
      <c r="C30" s="37">
        <v>3.6</v>
      </c>
    </row>
    <row r="31" spans="1:3" ht="15.75" customHeight="1">
      <c r="A31" s="14" t="s">
        <v>47</v>
      </c>
      <c r="B31" s="41" t="s">
        <v>89</v>
      </c>
      <c r="C31" s="51">
        <f>C32+C33+C34</f>
        <v>448.5</v>
      </c>
    </row>
    <row r="32" spans="1:3" ht="15" customHeight="1">
      <c r="A32" s="14" t="s">
        <v>49</v>
      </c>
      <c r="B32" s="16" t="s">
        <v>90</v>
      </c>
      <c r="C32" s="37">
        <v>191.8</v>
      </c>
    </row>
    <row r="33" spans="1:3" ht="16.5" customHeight="1">
      <c r="A33" s="14" t="s">
        <v>53</v>
      </c>
      <c r="B33" s="16" t="s">
        <v>91</v>
      </c>
      <c r="C33" s="37">
        <v>256</v>
      </c>
    </row>
    <row r="34" spans="1:3" ht="31.5">
      <c r="A34" s="14">
        <v>23</v>
      </c>
      <c r="B34" s="40" t="s">
        <v>129</v>
      </c>
      <c r="C34" s="37">
        <v>0.7</v>
      </c>
    </row>
    <row r="35" spans="1:3" ht="16.5" customHeight="1">
      <c r="A35" s="14">
        <v>24</v>
      </c>
      <c r="B35" s="41" t="s">
        <v>92</v>
      </c>
      <c r="C35" s="41">
        <f>C36</f>
        <v>7.3</v>
      </c>
    </row>
    <row r="36" spans="1:3" ht="18.75" customHeight="1">
      <c r="A36" s="14">
        <v>25</v>
      </c>
      <c r="B36" s="42" t="s">
        <v>93</v>
      </c>
      <c r="C36" s="44">
        <v>7.3</v>
      </c>
    </row>
    <row r="37" spans="1:3" ht="18" customHeight="1">
      <c r="A37" s="14">
        <v>26</v>
      </c>
      <c r="B37" s="41" t="s">
        <v>94</v>
      </c>
      <c r="C37" s="41">
        <f>C38</f>
        <v>26</v>
      </c>
    </row>
    <row r="38" spans="1:3" ht="18" customHeight="1">
      <c r="A38" s="14">
        <v>27</v>
      </c>
      <c r="B38" s="42" t="s">
        <v>95</v>
      </c>
      <c r="C38" s="44">
        <v>26</v>
      </c>
    </row>
    <row r="39" spans="1:3" ht="16.5" customHeight="1">
      <c r="A39" s="14">
        <v>28</v>
      </c>
      <c r="B39" s="41" t="s">
        <v>96</v>
      </c>
      <c r="C39" s="41">
        <f>C40</f>
        <v>0.6</v>
      </c>
    </row>
    <row r="40" spans="1:3" ht="17.25" customHeight="1">
      <c r="A40" s="14">
        <v>29</v>
      </c>
      <c r="B40" s="42" t="s">
        <v>97</v>
      </c>
      <c r="C40" s="44">
        <v>0.6</v>
      </c>
    </row>
    <row r="41" spans="1:3" ht="15.75" customHeight="1">
      <c r="A41" s="14">
        <v>30</v>
      </c>
      <c r="B41" s="41" t="s">
        <v>98</v>
      </c>
      <c r="C41" s="41">
        <v>8.8</v>
      </c>
    </row>
    <row r="42" spans="1:3" ht="18.75" customHeight="1">
      <c r="A42" s="14">
        <v>31</v>
      </c>
      <c r="B42" s="42" t="s">
        <v>99</v>
      </c>
      <c r="C42" s="44">
        <v>8.8</v>
      </c>
    </row>
    <row r="43" spans="1:3" ht="19.5" customHeight="1">
      <c r="A43" s="14">
        <v>32</v>
      </c>
      <c r="B43" s="22" t="s">
        <v>100</v>
      </c>
      <c r="C43" s="46">
        <f>C12+C17+C20+C28+C31+C35+C37+C39+C41</f>
        <v>2415.1</v>
      </c>
    </row>
    <row r="44" spans="1:3" ht="18" customHeight="1">
      <c r="A44" s="14">
        <v>33</v>
      </c>
      <c r="B44" s="41" t="s">
        <v>101</v>
      </c>
      <c r="C44" s="47">
        <f>C46+C48+C47+C49+C50</f>
        <v>6477.4</v>
      </c>
    </row>
    <row r="45" spans="1:3" ht="15.75" customHeight="1" hidden="1">
      <c r="A45" s="14"/>
      <c r="B45" s="36"/>
      <c r="C45" s="45"/>
    </row>
    <row r="46" spans="1:3" ht="15.75">
      <c r="A46" s="14">
        <v>34</v>
      </c>
      <c r="B46" s="16" t="s">
        <v>102</v>
      </c>
      <c r="C46" s="43">
        <v>6120.4</v>
      </c>
    </row>
    <row r="47" spans="1:4" ht="30.75" customHeight="1">
      <c r="A47" s="81">
        <v>35</v>
      </c>
      <c r="B47" s="310" t="s">
        <v>132</v>
      </c>
      <c r="C47" s="119">
        <v>130.7</v>
      </c>
      <c r="D47">
        <v>2.5</v>
      </c>
    </row>
    <row r="48" spans="1:3" ht="31.5">
      <c r="A48" s="14">
        <v>36</v>
      </c>
      <c r="B48" s="49" t="s">
        <v>120</v>
      </c>
      <c r="C48" s="43">
        <v>0.5</v>
      </c>
    </row>
    <row r="49" spans="1:3" ht="31.5">
      <c r="A49" s="14">
        <v>37</v>
      </c>
      <c r="B49" s="49" t="s">
        <v>173</v>
      </c>
      <c r="C49" s="43">
        <v>156.5</v>
      </c>
    </row>
    <row r="50" spans="1:3" ht="15.75">
      <c r="A50" s="14">
        <v>38</v>
      </c>
      <c r="B50" s="49" t="s">
        <v>149</v>
      </c>
      <c r="C50" s="43">
        <v>69.3</v>
      </c>
    </row>
    <row r="51" spans="1:3" ht="15.75">
      <c r="A51" s="84" t="s">
        <v>186</v>
      </c>
      <c r="B51" s="85" t="s">
        <v>181</v>
      </c>
      <c r="C51" s="44">
        <f>C52</f>
        <v>1631.6</v>
      </c>
    </row>
    <row r="52" spans="1:4" ht="15.75">
      <c r="A52" s="117" t="s">
        <v>187</v>
      </c>
      <c r="B52" s="118" t="s">
        <v>182</v>
      </c>
      <c r="C52" s="119">
        <v>1631.6</v>
      </c>
      <c r="D52">
        <v>315.9</v>
      </c>
    </row>
    <row r="53" spans="1:3" ht="35.25" customHeight="1">
      <c r="A53" s="80" t="s">
        <v>188</v>
      </c>
      <c r="B53" s="48" t="s">
        <v>136</v>
      </c>
      <c r="C53" s="47">
        <f>SUM(C54:C57)</f>
        <v>2254</v>
      </c>
    </row>
    <row r="54" spans="1:3" ht="15.75">
      <c r="A54" s="80" t="s">
        <v>189</v>
      </c>
      <c r="B54" s="16" t="s">
        <v>117</v>
      </c>
      <c r="C54" s="43">
        <v>200</v>
      </c>
    </row>
    <row r="55" spans="1:3" ht="31.5">
      <c r="A55" s="80" t="s">
        <v>190</v>
      </c>
      <c r="B55" s="16" t="s">
        <v>131</v>
      </c>
      <c r="C55" s="43">
        <v>472</v>
      </c>
    </row>
    <row r="56" spans="1:3" ht="15.75">
      <c r="A56" s="80" t="s">
        <v>191</v>
      </c>
      <c r="B56" s="16" t="s">
        <v>118</v>
      </c>
      <c r="C56" s="43">
        <v>1372</v>
      </c>
    </row>
    <row r="57" spans="1:3" ht="15.75">
      <c r="A57" s="80" t="s">
        <v>192</v>
      </c>
      <c r="B57" s="16" t="s">
        <v>130</v>
      </c>
      <c r="C57" s="43">
        <v>210</v>
      </c>
    </row>
    <row r="58" spans="1:3" ht="15.75">
      <c r="A58" s="80" t="s">
        <v>193</v>
      </c>
      <c r="B58" s="11" t="s">
        <v>103</v>
      </c>
      <c r="C58" s="50">
        <f>C53+C44+C43+C51</f>
        <v>12778.1</v>
      </c>
    </row>
    <row r="59" ht="15.75">
      <c r="B59" s="3"/>
    </row>
    <row r="62" ht="12.75">
      <c r="D62">
        <f>D52+D27+D23+D19+D18</f>
        <v>336.06699999999995</v>
      </c>
    </row>
  </sheetData>
  <sheetProtection/>
  <mergeCells count="1">
    <mergeCell ref="B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S52"/>
  <sheetViews>
    <sheetView zoomScalePageLayoutView="0" workbookViewId="0" topLeftCell="C25">
      <selection activeCell="E62" sqref="E62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6.421875" style="0" customWidth="1"/>
    <col min="5" max="5" width="11.140625" style="0" customWidth="1"/>
    <col min="6" max="6" width="10.8515625" style="0" customWidth="1"/>
    <col min="7" max="7" width="10.00390625" style="0" customWidth="1"/>
    <col min="8" max="8" width="10.710937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8.7109375" style="0" customWidth="1"/>
    <col min="13" max="13" width="9.28125" style="0" customWidth="1"/>
    <col min="14" max="14" width="9.7109375" style="0" customWidth="1"/>
    <col min="15" max="15" width="9.140625" style="0" customWidth="1"/>
    <col min="16" max="16" width="9.57421875" style="0" customWidth="1"/>
  </cols>
  <sheetData>
    <row r="1" ht="15.75" hidden="1">
      <c r="H1" s="2"/>
    </row>
    <row r="2" spans="8:12" ht="15.75" hidden="1">
      <c r="H2" s="329"/>
      <c r="I2" s="330"/>
      <c r="J2" s="330"/>
      <c r="K2" s="330"/>
      <c r="L2" s="330"/>
    </row>
    <row r="3" ht="15.75" hidden="1">
      <c r="H3" s="1"/>
    </row>
    <row r="4" spans="4:18" ht="15">
      <c r="D4" s="265"/>
      <c r="E4" s="265"/>
      <c r="F4" s="265"/>
      <c r="G4" s="265"/>
      <c r="H4" s="265"/>
      <c r="I4" s="265"/>
      <c r="J4" s="265"/>
      <c r="K4" s="265"/>
      <c r="L4" s="328" t="s">
        <v>109</v>
      </c>
      <c r="M4" s="319"/>
      <c r="N4" s="319"/>
      <c r="O4" s="319"/>
      <c r="P4" s="319"/>
      <c r="Q4" s="319"/>
      <c r="R4" s="319"/>
    </row>
    <row r="5" spans="5:18" ht="15.75">
      <c r="E5" s="264"/>
      <c r="F5" s="264"/>
      <c r="G5" s="264"/>
      <c r="H5" s="264"/>
      <c r="I5" s="264"/>
      <c r="J5" s="264"/>
      <c r="K5" s="264"/>
      <c r="L5" s="328" t="s">
        <v>225</v>
      </c>
      <c r="M5" s="319"/>
      <c r="N5" s="319"/>
      <c r="O5" s="319"/>
      <c r="P5" s="319"/>
      <c r="Q5" s="319"/>
      <c r="R5" s="319"/>
    </row>
    <row r="6" spans="5:17" ht="15.75">
      <c r="E6" s="264"/>
      <c r="F6" s="264"/>
      <c r="G6" s="264"/>
      <c r="H6" s="264"/>
      <c r="I6" s="264"/>
      <c r="J6" s="264"/>
      <c r="K6" s="264"/>
      <c r="L6" s="328" t="s">
        <v>226</v>
      </c>
      <c r="M6" s="319"/>
      <c r="N6" s="319"/>
      <c r="O6" s="319"/>
      <c r="P6" s="319"/>
      <c r="Q6" s="265"/>
    </row>
    <row r="7" spans="5:17" ht="15.75">
      <c r="E7" s="266"/>
      <c r="F7" s="266"/>
      <c r="G7" s="266"/>
      <c r="H7" s="266"/>
      <c r="I7" s="266"/>
      <c r="J7" s="266"/>
      <c r="K7" s="266"/>
      <c r="L7" s="267"/>
      <c r="M7" s="267"/>
      <c r="N7" s="267"/>
      <c r="O7" s="267"/>
      <c r="P7" s="267"/>
      <c r="Q7" s="267"/>
    </row>
    <row r="8" spans="5:17" ht="15.75">
      <c r="E8" s="336" t="s">
        <v>150</v>
      </c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</row>
    <row r="9" spans="5:18" ht="15.75">
      <c r="E9" s="265"/>
      <c r="F9" s="268" t="s">
        <v>151</v>
      </c>
      <c r="G9" s="268"/>
      <c r="H9" s="268"/>
      <c r="I9" s="268"/>
      <c r="J9" s="268"/>
      <c r="K9" s="268"/>
      <c r="L9" s="328" t="s">
        <v>271</v>
      </c>
      <c r="M9" s="319"/>
      <c r="N9" s="319"/>
      <c r="O9" s="319"/>
      <c r="P9" s="319"/>
      <c r="Q9" s="319"/>
      <c r="R9" s="319"/>
    </row>
    <row r="10" spans="5:18" ht="15.75">
      <c r="E10" s="265"/>
      <c r="F10" s="268"/>
      <c r="G10" s="268"/>
      <c r="H10" s="268"/>
      <c r="I10" s="268"/>
      <c r="J10" s="268"/>
      <c r="K10" s="268"/>
      <c r="L10" s="328" t="s">
        <v>260</v>
      </c>
      <c r="M10" s="319"/>
      <c r="N10" s="319"/>
      <c r="O10" s="319"/>
      <c r="P10" s="319"/>
      <c r="Q10" s="319"/>
      <c r="R10" s="319"/>
    </row>
    <row r="11" spans="5:17" ht="15.75">
      <c r="E11" s="265"/>
      <c r="F11" s="268"/>
      <c r="G11" s="268"/>
      <c r="H11" s="268"/>
      <c r="I11" s="268"/>
      <c r="J11" s="268"/>
      <c r="K11" s="268"/>
      <c r="L11" s="328" t="s">
        <v>228</v>
      </c>
      <c r="M11" s="319"/>
      <c r="N11" s="319"/>
      <c r="O11" s="319"/>
      <c r="P11" s="319"/>
      <c r="Q11" s="267"/>
    </row>
    <row r="12" spans="6:15" ht="13.5" thickBot="1">
      <c r="F12" s="102"/>
      <c r="G12" s="102"/>
      <c r="H12" s="102"/>
      <c r="I12" s="102"/>
      <c r="J12" s="102"/>
      <c r="K12" s="102"/>
      <c r="L12" s="102"/>
      <c r="O12" s="28" t="s">
        <v>229</v>
      </c>
    </row>
    <row r="13" spans="3:16" ht="12.75" customHeight="1">
      <c r="C13" s="343" t="s">
        <v>3</v>
      </c>
      <c r="D13" s="346" t="s">
        <v>152</v>
      </c>
      <c r="E13" s="349" t="s">
        <v>153</v>
      </c>
      <c r="F13" s="352" t="s">
        <v>154</v>
      </c>
      <c r="G13" s="339"/>
      <c r="H13" s="340"/>
      <c r="I13" s="349" t="s">
        <v>155</v>
      </c>
      <c r="J13" s="352" t="s">
        <v>154</v>
      </c>
      <c r="K13" s="339"/>
      <c r="L13" s="340"/>
      <c r="M13" s="331" t="s">
        <v>156</v>
      </c>
      <c r="N13" s="338" t="s">
        <v>154</v>
      </c>
      <c r="O13" s="339"/>
      <c r="P13" s="340"/>
    </row>
    <row r="14" spans="3:16" ht="12.75" customHeight="1">
      <c r="C14" s="344"/>
      <c r="D14" s="347"/>
      <c r="E14" s="350"/>
      <c r="F14" s="353" t="s">
        <v>157</v>
      </c>
      <c r="G14" s="354"/>
      <c r="H14" s="334" t="s">
        <v>158</v>
      </c>
      <c r="I14" s="350"/>
      <c r="J14" s="353" t="s">
        <v>157</v>
      </c>
      <c r="K14" s="354"/>
      <c r="L14" s="334" t="s">
        <v>158</v>
      </c>
      <c r="M14" s="332"/>
      <c r="N14" s="341" t="s">
        <v>157</v>
      </c>
      <c r="O14" s="342"/>
      <c r="P14" s="334" t="s">
        <v>158</v>
      </c>
    </row>
    <row r="15" spans="3:16" ht="81" customHeight="1" thickBot="1">
      <c r="C15" s="345"/>
      <c r="D15" s="348"/>
      <c r="E15" s="351"/>
      <c r="F15" s="269" t="s">
        <v>153</v>
      </c>
      <c r="G15" s="269" t="s">
        <v>159</v>
      </c>
      <c r="H15" s="355"/>
      <c r="I15" s="351"/>
      <c r="J15" s="269" t="s">
        <v>153</v>
      </c>
      <c r="K15" s="269" t="s">
        <v>159</v>
      </c>
      <c r="L15" s="355"/>
      <c r="M15" s="333"/>
      <c r="N15" s="270" t="s">
        <v>153</v>
      </c>
      <c r="O15" s="271" t="s">
        <v>159</v>
      </c>
      <c r="P15" s="335"/>
    </row>
    <row r="16" spans="3:19" ht="18" customHeight="1">
      <c r="C16" s="311">
        <v>1</v>
      </c>
      <c r="D16" s="298" t="s">
        <v>251</v>
      </c>
      <c r="E16" s="297">
        <f aca="true" t="shared" si="0" ref="E16:E21">I16+M16</f>
        <v>2.7</v>
      </c>
      <c r="F16" s="237">
        <f aca="true" t="shared" si="1" ref="F16:H17">J16+N16</f>
        <v>2.7</v>
      </c>
      <c r="G16" s="237">
        <f t="shared" si="1"/>
        <v>2</v>
      </c>
      <c r="H16" s="238">
        <f t="shared" si="1"/>
        <v>0</v>
      </c>
      <c r="I16" s="181">
        <f>I17</f>
        <v>2.7</v>
      </c>
      <c r="J16" s="181">
        <f>J17</f>
        <v>2.7</v>
      </c>
      <c r="K16" s="181">
        <f>K17</f>
        <v>2</v>
      </c>
      <c r="L16" s="239"/>
      <c r="M16" s="240"/>
      <c r="N16" s="241"/>
      <c r="O16" s="242"/>
      <c r="P16" s="243"/>
      <c r="S16" s="308"/>
    </row>
    <row r="17" spans="3:16" ht="15.75" customHeight="1">
      <c r="C17" s="312">
        <v>2</v>
      </c>
      <c r="D17" s="294" t="s">
        <v>253</v>
      </c>
      <c r="E17" s="304">
        <f t="shared" si="0"/>
        <v>2.7</v>
      </c>
      <c r="F17" s="296">
        <f t="shared" si="1"/>
        <v>2.7</v>
      </c>
      <c r="G17" s="295">
        <f t="shared" si="1"/>
        <v>2</v>
      </c>
      <c r="H17" s="224"/>
      <c r="I17" s="167">
        <v>2.7</v>
      </c>
      <c r="J17" s="164">
        <v>2.7</v>
      </c>
      <c r="K17" s="164">
        <v>2</v>
      </c>
      <c r="L17" s="247"/>
      <c r="M17" s="248"/>
      <c r="N17" s="249"/>
      <c r="O17" s="236"/>
      <c r="P17" s="250"/>
    </row>
    <row r="18" spans="3:16" s="150" customFormat="1" ht="15.75" customHeight="1">
      <c r="C18" s="313">
        <v>3</v>
      </c>
      <c r="D18" s="299" t="s">
        <v>166</v>
      </c>
      <c r="E18" s="305">
        <f t="shared" si="0"/>
        <v>-2.733</v>
      </c>
      <c r="F18" s="220">
        <f aca="true" t="shared" si="2" ref="F18:H19">J18+N18</f>
        <v>-2.733</v>
      </c>
      <c r="G18" s="235">
        <f t="shared" si="2"/>
        <v>-2</v>
      </c>
      <c r="H18" s="222">
        <f t="shared" si="2"/>
        <v>0</v>
      </c>
      <c r="I18" s="188">
        <v>-2.7</v>
      </c>
      <c r="J18" s="189">
        <v>-2.7</v>
      </c>
      <c r="K18" s="189">
        <v>-2</v>
      </c>
      <c r="L18" s="244">
        <f>L19</f>
        <v>0</v>
      </c>
      <c r="M18" s="245">
        <f>M19</f>
        <v>-0.033</v>
      </c>
      <c r="N18" s="221">
        <f>N19</f>
        <v>-0.033</v>
      </c>
      <c r="O18" s="221">
        <f>O19</f>
        <v>0</v>
      </c>
      <c r="P18" s="246">
        <f>P19</f>
        <v>0</v>
      </c>
    </row>
    <row r="19" spans="3:16" s="150" customFormat="1" ht="15.75" customHeight="1">
      <c r="C19" s="313">
        <v>4</v>
      </c>
      <c r="D19" s="300" t="s">
        <v>167</v>
      </c>
      <c r="E19" s="306">
        <f t="shared" si="0"/>
        <v>-2.733</v>
      </c>
      <c r="F19" s="223">
        <f t="shared" si="2"/>
        <v>-2.733</v>
      </c>
      <c r="G19" s="224"/>
      <c r="H19" s="225"/>
      <c r="I19" s="163">
        <v>-2.7</v>
      </c>
      <c r="J19" s="164">
        <v>-2.7</v>
      </c>
      <c r="K19" s="165">
        <v>-2</v>
      </c>
      <c r="L19" s="227"/>
      <c r="M19" s="226">
        <v>-0.033</v>
      </c>
      <c r="N19" s="224">
        <v>-0.033</v>
      </c>
      <c r="O19" s="224"/>
      <c r="P19" s="151"/>
    </row>
    <row r="20" spans="3:16" ht="15">
      <c r="C20" s="314">
        <v>5</v>
      </c>
      <c r="D20" s="301" t="s">
        <v>236</v>
      </c>
      <c r="E20" s="228">
        <f t="shared" si="0"/>
        <v>315.9</v>
      </c>
      <c r="F20" s="169">
        <f aca="true" t="shared" si="3" ref="F20:H38">J20+N20</f>
        <v>-31.5</v>
      </c>
      <c r="G20" s="169">
        <f t="shared" si="3"/>
        <v>0</v>
      </c>
      <c r="H20" s="212">
        <f t="shared" si="3"/>
        <v>347.4</v>
      </c>
      <c r="I20" s="188">
        <f>I21+I22+I23</f>
        <v>0</v>
      </c>
      <c r="J20" s="188">
        <f>J21+J22+J23</f>
        <v>-31.5</v>
      </c>
      <c r="K20" s="188">
        <f>K21+K22+K23</f>
        <v>0</v>
      </c>
      <c r="L20" s="188">
        <f>L21+L22+L23</f>
        <v>31.5</v>
      </c>
      <c r="M20" s="188">
        <f>M21+M22</f>
        <v>315.9</v>
      </c>
      <c r="N20" s="188">
        <f>N21+N22</f>
        <v>0</v>
      </c>
      <c r="O20" s="188">
        <f>O21+O22</f>
        <v>0</v>
      </c>
      <c r="P20" s="188">
        <f>P21+P22</f>
        <v>315.9</v>
      </c>
    </row>
    <row r="21" spans="3:16" ht="15">
      <c r="C21" s="314">
        <v>6</v>
      </c>
      <c r="D21" s="302" t="s">
        <v>252</v>
      </c>
      <c r="E21" s="307">
        <f t="shared" si="0"/>
        <v>0</v>
      </c>
      <c r="F21" s="167">
        <f t="shared" si="3"/>
        <v>-30</v>
      </c>
      <c r="G21" s="167">
        <f t="shared" si="3"/>
        <v>0</v>
      </c>
      <c r="H21" s="251">
        <f t="shared" si="3"/>
        <v>30</v>
      </c>
      <c r="I21" s="163"/>
      <c r="J21" s="167">
        <v>-30</v>
      </c>
      <c r="K21" s="167"/>
      <c r="L21" s="252">
        <v>30</v>
      </c>
      <c r="M21" s="163"/>
      <c r="N21" s="167"/>
      <c r="O21" s="164"/>
      <c r="P21" s="65"/>
    </row>
    <row r="22" spans="3:16" ht="14.25">
      <c r="C22" s="314">
        <v>7</v>
      </c>
      <c r="D22" s="286" t="s">
        <v>185</v>
      </c>
      <c r="E22" s="307">
        <f aca="true" t="shared" si="4" ref="E22:E48">I22+M22</f>
        <v>315.9</v>
      </c>
      <c r="F22" s="167">
        <f t="shared" si="3"/>
        <v>0</v>
      </c>
      <c r="G22" s="167">
        <f t="shared" si="3"/>
        <v>0</v>
      </c>
      <c r="H22" s="251">
        <f t="shared" si="3"/>
        <v>315.9</v>
      </c>
      <c r="I22" s="163"/>
      <c r="J22" s="167"/>
      <c r="K22" s="167"/>
      <c r="L22" s="252"/>
      <c r="M22" s="163">
        <v>315.9</v>
      </c>
      <c r="N22" s="253"/>
      <c r="O22" s="191"/>
      <c r="P22" s="65">
        <v>315.9</v>
      </c>
    </row>
    <row r="23" spans="3:16" ht="14.25">
      <c r="C23" s="314"/>
      <c r="D23" s="286" t="s">
        <v>254</v>
      </c>
      <c r="E23" s="307"/>
      <c r="F23" s="167"/>
      <c r="G23" s="167"/>
      <c r="H23" s="251"/>
      <c r="I23" s="163"/>
      <c r="J23" s="167">
        <v>-1.5</v>
      </c>
      <c r="K23" s="167"/>
      <c r="L23" s="252">
        <v>1.5</v>
      </c>
      <c r="M23" s="163"/>
      <c r="N23" s="253"/>
      <c r="O23" s="253"/>
      <c r="P23" s="65"/>
    </row>
    <row r="24" spans="3:16" ht="15">
      <c r="C24" s="315">
        <v>8</v>
      </c>
      <c r="D24" s="280" t="s">
        <v>204</v>
      </c>
      <c r="E24" s="228">
        <f t="shared" si="4"/>
        <v>-49.7</v>
      </c>
      <c r="F24" s="169">
        <f t="shared" si="3"/>
        <v>-49.7</v>
      </c>
      <c r="G24" s="169">
        <f t="shared" si="3"/>
        <v>-38.17</v>
      </c>
      <c r="H24" s="212">
        <f t="shared" si="3"/>
        <v>0</v>
      </c>
      <c r="I24" s="188">
        <f>I25</f>
        <v>0</v>
      </c>
      <c r="J24" s="188">
        <f>J25</f>
        <v>0</v>
      </c>
      <c r="K24" s="188">
        <f>K25</f>
        <v>0</v>
      </c>
      <c r="L24" s="228">
        <f>L25</f>
        <v>0</v>
      </c>
      <c r="M24" s="188">
        <f>M25+M26</f>
        <v>-49.7</v>
      </c>
      <c r="N24" s="169">
        <f>N25+N26</f>
        <v>-49.7</v>
      </c>
      <c r="O24" s="169">
        <f>O25+O26</f>
        <v>-38.17</v>
      </c>
      <c r="P24" s="65"/>
    </row>
    <row r="25" spans="3:16" ht="28.5">
      <c r="C25" s="315">
        <v>9</v>
      </c>
      <c r="D25" s="303" t="s">
        <v>205</v>
      </c>
      <c r="E25" s="307">
        <f t="shared" si="4"/>
        <v>0.3</v>
      </c>
      <c r="F25" s="167">
        <f t="shared" si="3"/>
        <v>0.3</v>
      </c>
      <c r="G25" s="167">
        <f t="shared" si="3"/>
        <v>0</v>
      </c>
      <c r="H25" s="251">
        <f t="shared" si="3"/>
        <v>0</v>
      </c>
      <c r="I25" s="163"/>
      <c r="J25" s="164"/>
      <c r="K25" s="164"/>
      <c r="L25" s="166"/>
      <c r="M25" s="163">
        <v>0.3</v>
      </c>
      <c r="N25" s="167">
        <v>0.3</v>
      </c>
      <c r="O25" s="164"/>
      <c r="P25" s="65"/>
    </row>
    <row r="26" spans="3:16" ht="14.25">
      <c r="C26" s="315">
        <v>10</v>
      </c>
      <c r="D26" s="192" t="s">
        <v>206</v>
      </c>
      <c r="E26" s="307">
        <f t="shared" si="4"/>
        <v>-50</v>
      </c>
      <c r="F26" s="167">
        <f t="shared" si="3"/>
        <v>-50</v>
      </c>
      <c r="G26" s="167">
        <f t="shared" si="3"/>
        <v>-38.17</v>
      </c>
      <c r="H26" s="251">
        <f t="shared" si="3"/>
        <v>0</v>
      </c>
      <c r="I26" s="163"/>
      <c r="J26" s="164"/>
      <c r="K26" s="164"/>
      <c r="L26" s="166"/>
      <c r="M26" s="163">
        <v>-50</v>
      </c>
      <c r="N26" s="167">
        <v>-50</v>
      </c>
      <c r="O26" s="164">
        <v>-38.17</v>
      </c>
      <c r="P26" s="65">
        <v>0</v>
      </c>
    </row>
    <row r="27" spans="3:16" ht="15">
      <c r="C27" s="315">
        <v>11</v>
      </c>
      <c r="D27" s="280" t="s">
        <v>261</v>
      </c>
      <c r="E27" s="228">
        <f>I27+M27</f>
        <v>1.456</v>
      </c>
      <c r="F27" s="169">
        <f>J27+N27</f>
        <v>1.456</v>
      </c>
      <c r="G27" s="169">
        <f>K27+O27</f>
        <v>1.112</v>
      </c>
      <c r="H27" s="251"/>
      <c r="I27" s="188">
        <f>J27</f>
        <v>1.456</v>
      </c>
      <c r="J27" s="189">
        <v>1.456</v>
      </c>
      <c r="K27" s="189">
        <v>1.112</v>
      </c>
      <c r="L27" s="166"/>
      <c r="M27" s="163"/>
      <c r="N27" s="167"/>
      <c r="O27" s="164"/>
      <c r="P27" s="65"/>
    </row>
    <row r="28" spans="3:16" ht="15">
      <c r="C28" s="315">
        <v>12</v>
      </c>
      <c r="D28" s="193" t="s">
        <v>104</v>
      </c>
      <c r="E28" s="228">
        <f t="shared" si="4"/>
        <v>8.333</v>
      </c>
      <c r="F28" s="169">
        <f t="shared" si="3"/>
        <v>8.333</v>
      </c>
      <c r="G28" s="169">
        <f t="shared" si="3"/>
        <v>6.362</v>
      </c>
      <c r="H28" s="212">
        <f t="shared" si="3"/>
        <v>0</v>
      </c>
      <c r="I28" s="188"/>
      <c r="J28" s="189"/>
      <c r="K28" s="189"/>
      <c r="L28" s="190"/>
      <c r="M28" s="188">
        <v>8.333</v>
      </c>
      <c r="N28" s="169">
        <v>8.333</v>
      </c>
      <c r="O28" s="189">
        <v>6.362</v>
      </c>
      <c r="P28" s="65"/>
    </row>
    <row r="29" spans="3:16" ht="15">
      <c r="C29" s="315">
        <v>13</v>
      </c>
      <c r="D29" s="194" t="s">
        <v>237</v>
      </c>
      <c r="E29" s="228">
        <f t="shared" si="4"/>
        <v>0.72</v>
      </c>
      <c r="F29" s="169">
        <f t="shared" si="3"/>
        <v>0.72</v>
      </c>
      <c r="G29" s="169">
        <f t="shared" si="3"/>
        <v>0.55</v>
      </c>
      <c r="H29" s="212"/>
      <c r="I29" s="188"/>
      <c r="J29" s="189"/>
      <c r="K29" s="189"/>
      <c r="L29" s="190"/>
      <c r="M29" s="188">
        <v>0.72</v>
      </c>
      <c r="N29" s="169">
        <v>0.72</v>
      </c>
      <c r="O29" s="189">
        <v>0.55</v>
      </c>
      <c r="P29" s="65"/>
    </row>
    <row r="30" spans="3:16" ht="15">
      <c r="C30" s="315">
        <v>14</v>
      </c>
      <c r="D30" s="194" t="s">
        <v>238</v>
      </c>
      <c r="E30" s="228">
        <f t="shared" si="4"/>
        <v>0.72</v>
      </c>
      <c r="F30" s="169">
        <f t="shared" si="3"/>
        <v>0.72</v>
      </c>
      <c r="G30" s="169">
        <f t="shared" si="3"/>
        <v>0.55</v>
      </c>
      <c r="H30" s="212"/>
      <c r="I30" s="188"/>
      <c r="J30" s="189"/>
      <c r="K30" s="189"/>
      <c r="L30" s="190"/>
      <c r="M30" s="188">
        <v>0.72</v>
      </c>
      <c r="N30" s="169">
        <v>0.72</v>
      </c>
      <c r="O30" s="189">
        <v>0.55</v>
      </c>
      <c r="P30" s="65"/>
    </row>
    <row r="31" spans="3:16" ht="15">
      <c r="C31" s="315">
        <v>15</v>
      </c>
      <c r="D31" s="194" t="s">
        <v>240</v>
      </c>
      <c r="E31" s="228">
        <f t="shared" si="4"/>
        <v>0.37</v>
      </c>
      <c r="F31" s="169">
        <f t="shared" si="3"/>
        <v>0.37</v>
      </c>
      <c r="G31" s="169">
        <f t="shared" si="3"/>
        <v>0.28</v>
      </c>
      <c r="H31" s="212"/>
      <c r="I31" s="188"/>
      <c r="J31" s="189"/>
      <c r="K31" s="189"/>
      <c r="L31" s="190"/>
      <c r="M31" s="188">
        <v>0.37</v>
      </c>
      <c r="N31" s="169">
        <v>0.37</v>
      </c>
      <c r="O31" s="189">
        <v>0.28</v>
      </c>
      <c r="P31" s="65"/>
    </row>
    <row r="32" spans="3:16" ht="15">
      <c r="C32" s="315">
        <v>16</v>
      </c>
      <c r="D32" s="194" t="s">
        <v>239</v>
      </c>
      <c r="E32" s="228">
        <f t="shared" si="4"/>
        <v>0.37</v>
      </c>
      <c r="F32" s="169">
        <f t="shared" si="3"/>
        <v>0.37</v>
      </c>
      <c r="G32" s="169">
        <f t="shared" si="3"/>
        <v>0.28</v>
      </c>
      <c r="H32" s="212"/>
      <c r="I32" s="188"/>
      <c r="J32" s="189"/>
      <c r="K32" s="189"/>
      <c r="L32" s="190"/>
      <c r="M32" s="188">
        <v>0.37</v>
      </c>
      <c r="N32" s="169">
        <v>0.37</v>
      </c>
      <c r="O32" s="189">
        <v>0.28</v>
      </c>
      <c r="P32" s="65"/>
    </row>
    <row r="33" spans="3:16" ht="15">
      <c r="C33" s="315">
        <v>17</v>
      </c>
      <c r="D33" s="194" t="s">
        <v>105</v>
      </c>
      <c r="E33" s="228">
        <f t="shared" si="4"/>
        <v>8.333</v>
      </c>
      <c r="F33" s="169">
        <f t="shared" si="3"/>
        <v>8.333</v>
      </c>
      <c r="G33" s="169">
        <f t="shared" si="3"/>
        <v>6.362</v>
      </c>
      <c r="H33" s="212">
        <f t="shared" si="3"/>
        <v>0</v>
      </c>
      <c r="I33" s="188"/>
      <c r="J33" s="189"/>
      <c r="K33" s="189"/>
      <c r="L33" s="190"/>
      <c r="M33" s="188">
        <v>8.333</v>
      </c>
      <c r="N33" s="169">
        <v>8.333</v>
      </c>
      <c r="O33" s="189">
        <v>6.362</v>
      </c>
      <c r="P33" s="65"/>
    </row>
    <row r="34" spans="3:16" ht="15">
      <c r="C34" s="315">
        <v>18</v>
      </c>
      <c r="D34" s="193" t="s">
        <v>160</v>
      </c>
      <c r="E34" s="228">
        <f t="shared" si="4"/>
        <v>8.333</v>
      </c>
      <c r="F34" s="169">
        <f t="shared" si="3"/>
        <v>8.333</v>
      </c>
      <c r="G34" s="169">
        <f t="shared" si="3"/>
        <v>6.362</v>
      </c>
      <c r="H34" s="212">
        <f t="shared" si="3"/>
        <v>0</v>
      </c>
      <c r="I34" s="188"/>
      <c r="J34" s="189"/>
      <c r="K34" s="189"/>
      <c r="L34" s="190"/>
      <c r="M34" s="188">
        <v>8.333</v>
      </c>
      <c r="N34" s="169">
        <v>8.333</v>
      </c>
      <c r="O34" s="189">
        <v>6.362</v>
      </c>
      <c r="P34" s="65"/>
    </row>
    <row r="35" spans="3:16" ht="15">
      <c r="C35" s="315">
        <v>19</v>
      </c>
      <c r="D35" s="193" t="s">
        <v>241</v>
      </c>
      <c r="E35" s="228">
        <f t="shared" si="4"/>
        <v>0.72</v>
      </c>
      <c r="F35" s="169">
        <f t="shared" si="3"/>
        <v>0.72</v>
      </c>
      <c r="G35" s="169">
        <f t="shared" si="3"/>
        <v>0.55</v>
      </c>
      <c r="H35" s="212"/>
      <c r="I35" s="188"/>
      <c r="J35" s="189"/>
      <c r="K35" s="189"/>
      <c r="L35" s="190"/>
      <c r="M35" s="188">
        <v>0.72</v>
      </c>
      <c r="N35" s="169">
        <v>0.72</v>
      </c>
      <c r="O35" s="189">
        <v>0.55</v>
      </c>
      <c r="P35" s="65"/>
    </row>
    <row r="36" spans="3:16" ht="15">
      <c r="C36" s="315">
        <v>20</v>
      </c>
      <c r="D36" s="193" t="s">
        <v>110</v>
      </c>
      <c r="E36" s="228">
        <f t="shared" si="4"/>
        <v>8.333</v>
      </c>
      <c r="F36" s="169">
        <f t="shared" si="3"/>
        <v>8.333</v>
      </c>
      <c r="G36" s="169">
        <f t="shared" si="3"/>
        <v>6.362</v>
      </c>
      <c r="H36" s="212">
        <f t="shared" si="3"/>
        <v>0</v>
      </c>
      <c r="I36" s="188"/>
      <c r="J36" s="189"/>
      <c r="K36" s="189"/>
      <c r="L36" s="190"/>
      <c r="M36" s="188">
        <v>8.333</v>
      </c>
      <c r="N36" s="169">
        <v>8.333</v>
      </c>
      <c r="O36" s="189">
        <v>6.362</v>
      </c>
      <c r="P36" s="65"/>
    </row>
    <row r="37" spans="3:16" ht="15">
      <c r="C37" s="316">
        <v>21</v>
      </c>
      <c r="D37" s="194" t="s">
        <v>106</v>
      </c>
      <c r="E37" s="228">
        <f t="shared" si="4"/>
        <v>16.668</v>
      </c>
      <c r="F37" s="169">
        <f t="shared" si="3"/>
        <v>16.668</v>
      </c>
      <c r="G37" s="169">
        <f t="shared" si="3"/>
        <v>12.722</v>
      </c>
      <c r="H37" s="212">
        <f t="shared" si="3"/>
        <v>0</v>
      </c>
      <c r="I37" s="172"/>
      <c r="J37" s="173"/>
      <c r="K37" s="173"/>
      <c r="L37" s="174"/>
      <c r="M37" s="188">
        <v>16.668</v>
      </c>
      <c r="N37" s="169">
        <v>16.668</v>
      </c>
      <c r="O37" s="189">
        <v>12.722</v>
      </c>
      <c r="P37" s="66"/>
    </row>
    <row r="38" spans="3:16" ht="15" customHeight="1">
      <c r="C38" s="315">
        <v>22</v>
      </c>
      <c r="D38" s="193" t="s">
        <v>81</v>
      </c>
      <c r="E38" s="228">
        <f t="shared" si="4"/>
        <v>17</v>
      </c>
      <c r="F38" s="169">
        <f t="shared" si="3"/>
        <v>17</v>
      </c>
      <c r="G38" s="169">
        <f t="shared" si="3"/>
        <v>12.98</v>
      </c>
      <c r="H38" s="212">
        <f t="shared" si="3"/>
        <v>0</v>
      </c>
      <c r="I38" s="188"/>
      <c r="J38" s="229"/>
      <c r="K38" s="229"/>
      <c r="L38" s="230"/>
      <c r="M38" s="188">
        <v>17</v>
      </c>
      <c r="N38" s="231">
        <v>17</v>
      </c>
      <c r="O38" s="229">
        <v>12.98</v>
      </c>
      <c r="P38" s="86"/>
    </row>
    <row r="39" spans="3:16" ht="15" customHeight="1">
      <c r="C39" s="315">
        <v>23</v>
      </c>
      <c r="D39" s="193" t="s">
        <v>262</v>
      </c>
      <c r="E39" s="228">
        <f aca="true" t="shared" si="5" ref="E39:E47">I39+M39</f>
        <v>3.487</v>
      </c>
      <c r="F39" s="169">
        <f aca="true" t="shared" si="6" ref="F39:F47">J39+N39</f>
        <v>3.487</v>
      </c>
      <c r="G39" s="169">
        <f aca="true" t="shared" si="7" ref="G39:G47">K39+O39</f>
        <v>2.662</v>
      </c>
      <c r="H39" s="212"/>
      <c r="I39" s="188">
        <f aca="true" t="shared" si="8" ref="I39:I47">J39</f>
        <v>3.487</v>
      </c>
      <c r="J39" s="189">
        <v>3.487</v>
      </c>
      <c r="K39" s="232">
        <v>2.662</v>
      </c>
      <c r="L39" s="190"/>
      <c r="M39" s="188"/>
      <c r="N39" s="231"/>
      <c r="O39" s="229"/>
      <c r="P39" s="86"/>
    </row>
    <row r="40" spans="3:16" ht="15" customHeight="1">
      <c r="C40" s="315">
        <v>24</v>
      </c>
      <c r="D40" s="193" t="s">
        <v>111</v>
      </c>
      <c r="E40" s="228">
        <f t="shared" si="5"/>
        <v>0</v>
      </c>
      <c r="F40" s="169">
        <f t="shared" si="6"/>
        <v>-1.5</v>
      </c>
      <c r="G40" s="169">
        <f t="shared" si="7"/>
        <v>0</v>
      </c>
      <c r="H40" s="212">
        <f>L40+P40</f>
        <v>1.5</v>
      </c>
      <c r="I40" s="188">
        <f>J4+L410</f>
        <v>0</v>
      </c>
      <c r="J40" s="229">
        <v>-1.5</v>
      </c>
      <c r="K40" s="229"/>
      <c r="L40" s="230">
        <v>1.5</v>
      </c>
      <c r="M40" s="188"/>
      <c r="N40" s="231"/>
      <c r="O40" s="229"/>
      <c r="P40" s="86"/>
    </row>
    <row r="41" spans="3:16" ht="15" customHeight="1">
      <c r="C41" s="315">
        <v>25</v>
      </c>
      <c r="D41" s="193" t="s">
        <v>263</v>
      </c>
      <c r="E41" s="228">
        <f t="shared" si="5"/>
        <v>1.2</v>
      </c>
      <c r="F41" s="169">
        <f t="shared" si="6"/>
        <v>1.2</v>
      </c>
      <c r="G41" s="169">
        <f t="shared" si="7"/>
        <v>0.916</v>
      </c>
      <c r="H41" s="212"/>
      <c r="I41" s="188">
        <f t="shared" si="8"/>
        <v>1.2</v>
      </c>
      <c r="J41" s="229">
        <v>1.2</v>
      </c>
      <c r="K41" s="229">
        <v>0.916</v>
      </c>
      <c r="L41" s="230"/>
      <c r="M41" s="188"/>
      <c r="N41" s="231"/>
      <c r="O41" s="229"/>
      <c r="P41" s="86"/>
    </row>
    <row r="42" spans="3:16" ht="15" customHeight="1">
      <c r="C42" s="315">
        <v>26</v>
      </c>
      <c r="D42" s="193" t="s">
        <v>264</v>
      </c>
      <c r="E42" s="228">
        <f t="shared" si="5"/>
        <v>4.915</v>
      </c>
      <c r="F42" s="169">
        <f t="shared" si="6"/>
        <v>4.915</v>
      </c>
      <c r="G42" s="169">
        <f t="shared" si="7"/>
        <v>3.752</v>
      </c>
      <c r="H42" s="212"/>
      <c r="I42" s="188">
        <f t="shared" si="8"/>
        <v>4.915</v>
      </c>
      <c r="J42" s="229">
        <v>4.915</v>
      </c>
      <c r="K42" s="229">
        <v>3.752</v>
      </c>
      <c r="L42" s="230"/>
      <c r="M42" s="188"/>
      <c r="N42" s="231"/>
      <c r="O42" s="229"/>
      <c r="P42" s="86"/>
    </row>
    <row r="43" spans="3:16" ht="15" customHeight="1">
      <c r="C43" s="315">
        <v>27</v>
      </c>
      <c r="D43" s="193" t="s">
        <v>270</v>
      </c>
      <c r="E43" s="228">
        <f>I43+M43</f>
        <v>0.922</v>
      </c>
      <c r="F43" s="169">
        <f>J43+N43</f>
        <v>0.922</v>
      </c>
      <c r="G43" s="169">
        <f>K43+O43</f>
        <v>0.704</v>
      </c>
      <c r="H43" s="212"/>
      <c r="I43" s="188">
        <f t="shared" si="8"/>
        <v>0.922</v>
      </c>
      <c r="J43" s="229">
        <v>0.922</v>
      </c>
      <c r="K43" s="229">
        <v>0.704</v>
      </c>
      <c r="L43" s="230"/>
      <c r="M43" s="188"/>
      <c r="N43" s="231"/>
      <c r="O43" s="229"/>
      <c r="P43" s="86"/>
    </row>
    <row r="44" spans="3:16" ht="15" customHeight="1">
      <c r="C44" s="315">
        <v>28</v>
      </c>
      <c r="D44" s="193" t="s">
        <v>265</v>
      </c>
      <c r="E44" s="228">
        <f t="shared" si="5"/>
        <v>3.429</v>
      </c>
      <c r="F44" s="169">
        <f t="shared" si="6"/>
        <v>3.429</v>
      </c>
      <c r="G44" s="169">
        <f t="shared" si="7"/>
        <v>2.618</v>
      </c>
      <c r="H44" s="212"/>
      <c r="I44" s="188">
        <f t="shared" si="8"/>
        <v>3.429</v>
      </c>
      <c r="J44" s="229">
        <v>3.429</v>
      </c>
      <c r="K44" s="229">
        <v>2.618</v>
      </c>
      <c r="L44" s="230"/>
      <c r="M44" s="188"/>
      <c r="N44" s="231"/>
      <c r="O44" s="229"/>
      <c r="P44" s="86"/>
    </row>
    <row r="45" spans="3:16" ht="15" customHeight="1">
      <c r="C45" s="315">
        <v>29</v>
      </c>
      <c r="D45" s="193" t="s">
        <v>266</v>
      </c>
      <c r="E45" s="228">
        <f t="shared" si="5"/>
        <v>1.72</v>
      </c>
      <c r="F45" s="169">
        <f t="shared" si="6"/>
        <v>1.72</v>
      </c>
      <c r="G45" s="169">
        <f t="shared" si="7"/>
        <v>1.313</v>
      </c>
      <c r="H45" s="212"/>
      <c r="I45" s="188">
        <f t="shared" si="8"/>
        <v>1.72</v>
      </c>
      <c r="J45" s="229">
        <v>1.72</v>
      </c>
      <c r="K45" s="229">
        <v>1.313</v>
      </c>
      <c r="L45" s="230"/>
      <c r="M45" s="188"/>
      <c r="N45" s="231"/>
      <c r="O45" s="229"/>
      <c r="P45" s="86"/>
    </row>
    <row r="46" spans="3:16" ht="15" customHeight="1">
      <c r="C46" s="315">
        <v>30</v>
      </c>
      <c r="D46" s="193" t="s">
        <v>267</v>
      </c>
      <c r="E46" s="228">
        <f t="shared" si="5"/>
        <v>2.917</v>
      </c>
      <c r="F46" s="169">
        <f t="shared" si="6"/>
        <v>2.917</v>
      </c>
      <c r="G46" s="169">
        <f t="shared" si="7"/>
        <v>2.227</v>
      </c>
      <c r="H46" s="212"/>
      <c r="I46" s="188">
        <f t="shared" si="8"/>
        <v>2.917</v>
      </c>
      <c r="J46" s="229">
        <v>2.917</v>
      </c>
      <c r="K46" s="229">
        <v>2.227</v>
      </c>
      <c r="L46" s="230"/>
      <c r="M46" s="188"/>
      <c r="N46" s="231"/>
      <c r="O46" s="229"/>
      <c r="P46" s="86"/>
    </row>
    <row r="47" spans="3:16" ht="15" customHeight="1" thickBot="1">
      <c r="C47" s="315">
        <v>31</v>
      </c>
      <c r="D47" s="193" t="s">
        <v>268</v>
      </c>
      <c r="E47" s="228">
        <f t="shared" si="5"/>
        <v>1.044</v>
      </c>
      <c r="F47" s="169">
        <f t="shared" si="6"/>
        <v>1.044</v>
      </c>
      <c r="G47" s="169">
        <f t="shared" si="7"/>
        <v>0.7969999999999999</v>
      </c>
      <c r="H47" s="212"/>
      <c r="I47" s="188">
        <f t="shared" si="8"/>
        <v>-1.456</v>
      </c>
      <c r="J47" s="189">
        <v>-1.456</v>
      </c>
      <c r="K47" s="232">
        <v>-1.112</v>
      </c>
      <c r="L47" s="166"/>
      <c r="M47" s="188">
        <f>N47</f>
        <v>2.5</v>
      </c>
      <c r="N47" s="169">
        <v>2.5</v>
      </c>
      <c r="O47" s="189">
        <v>1.909</v>
      </c>
      <c r="P47" s="65"/>
    </row>
    <row r="48" spans="3:16" ht="15" customHeight="1" thickBot="1">
      <c r="C48" s="317">
        <v>32</v>
      </c>
      <c r="D48" s="205" t="s">
        <v>161</v>
      </c>
      <c r="E48" s="214">
        <f t="shared" si="4"/>
        <v>357.157</v>
      </c>
      <c r="F48" s="156">
        <f>J48+N48</f>
        <v>8.257000000000001</v>
      </c>
      <c r="G48" s="156">
        <f>K48+O48</f>
        <v>31.290999999999997</v>
      </c>
      <c r="H48" s="177">
        <f>L48+P48</f>
        <v>348.9</v>
      </c>
      <c r="I48" s="234">
        <f>I16+I18+I20+I24+SUM(I27:I47)</f>
        <v>18.59</v>
      </c>
      <c r="J48" s="234">
        <f aca="true" t="shared" si="9" ref="J48:P48">J16+J18+J20+J24+SUM(J27:J47)</f>
        <v>-14.41</v>
      </c>
      <c r="K48" s="234">
        <f t="shared" si="9"/>
        <v>14.192000000000002</v>
      </c>
      <c r="L48" s="234">
        <f t="shared" si="9"/>
        <v>33</v>
      </c>
      <c r="M48" s="234">
        <f t="shared" si="9"/>
        <v>338.567</v>
      </c>
      <c r="N48" s="234">
        <f t="shared" si="9"/>
        <v>22.667</v>
      </c>
      <c r="O48" s="234">
        <f t="shared" si="9"/>
        <v>17.098999999999997</v>
      </c>
      <c r="P48" s="234">
        <f t="shared" si="9"/>
        <v>315.9</v>
      </c>
    </row>
    <row r="51" spans="4:7" ht="12.75">
      <c r="D51" s="13" t="s">
        <v>162</v>
      </c>
      <c r="G51" s="126"/>
    </row>
    <row r="52" ht="12.75">
      <c r="D52" s="13" t="s">
        <v>163</v>
      </c>
    </row>
  </sheetData>
  <sheetProtection/>
  <mergeCells count="22">
    <mergeCell ref="J14:K14"/>
    <mergeCell ref="L14:L15"/>
    <mergeCell ref="L5:R5"/>
    <mergeCell ref="L6:P6"/>
    <mergeCell ref="C13:C15"/>
    <mergeCell ref="D13:D15"/>
    <mergeCell ref="E13:E15"/>
    <mergeCell ref="F13:H13"/>
    <mergeCell ref="I13:I15"/>
    <mergeCell ref="J13:L13"/>
    <mergeCell ref="F14:G14"/>
    <mergeCell ref="H14:H15"/>
    <mergeCell ref="L9:R9"/>
    <mergeCell ref="L10:R10"/>
    <mergeCell ref="L11:P11"/>
    <mergeCell ref="H2:L2"/>
    <mergeCell ref="M13:M15"/>
    <mergeCell ref="P14:P15"/>
    <mergeCell ref="E8:Q8"/>
    <mergeCell ref="N13:P13"/>
    <mergeCell ref="N14:O14"/>
    <mergeCell ref="L4:R4"/>
  </mergeCells>
  <printOptions/>
  <pageMargins left="0.35433070866141736" right="0" top="0.7874015748031497" bottom="0.3937007874015748" header="0.5118110236220472" footer="0.5118110236220472"/>
  <pageSetup fitToHeight="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5.140625" style="0" customWidth="1"/>
    <col min="2" max="2" width="55.57421875" style="0" bestFit="1" customWidth="1"/>
    <col min="3" max="3" width="10.421875" style="0" customWidth="1"/>
    <col min="4" max="4" width="10.57421875" style="0" customWidth="1"/>
    <col min="5" max="5" width="12.8515625" style="0" customWidth="1"/>
    <col min="6" max="6" width="10.7109375" style="0" customWidth="1"/>
    <col min="7" max="8" width="9.57421875" style="0" customWidth="1"/>
    <col min="9" max="9" width="10.28125" style="0" customWidth="1"/>
    <col min="10" max="10" width="7.421875" style="0" customWidth="1"/>
    <col min="11" max="11" width="9.7109375" style="0" customWidth="1"/>
    <col min="12" max="12" width="10.140625" style="0" customWidth="1"/>
    <col min="13" max="13" width="10.57421875" style="0" customWidth="1"/>
    <col min="14" max="14" width="10.8515625" style="0" customWidth="1"/>
  </cols>
  <sheetData>
    <row r="1" spans="3:16" ht="14.25">
      <c r="C1" s="207"/>
      <c r="D1" s="207"/>
      <c r="E1" s="207"/>
      <c r="F1" s="207"/>
      <c r="G1" s="207"/>
      <c r="H1" s="207"/>
      <c r="I1" s="207"/>
      <c r="J1" s="207"/>
      <c r="K1" s="356" t="s">
        <v>109</v>
      </c>
      <c r="L1" s="319"/>
      <c r="M1" s="319"/>
      <c r="N1" s="319"/>
      <c r="O1" s="319"/>
      <c r="P1" s="207"/>
    </row>
    <row r="2" spans="3:16" ht="15">
      <c r="C2" s="372" t="s">
        <v>150</v>
      </c>
      <c r="D2" s="372"/>
      <c r="E2" s="372"/>
      <c r="F2" s="372"/>
      <c r="G2" s="372"/>
      <c r="H2" s="372"/>
      <c r="I2" s="372"/>
      <c r="J2" s="372"/>
      <c r="K2" s="356" t="s">
        <v>225</v>
      </c>
      <c r="L2" s="319"/>
      <c r="M2" s="319"/>
      <c r="N2" s="319"/>
      <c r="O2" s="319"/>
      <c r="P2" s="207"/>
    </row>
    <row r="3" spans="2:16" ht="15">
      <c r="B3" s="67"/>
      <c r="C3" s="372" t="s">
        <v>164</v>
      </c>
      <c r="D3" s="372"/>
      <c r="E3" s="372"/>
      <c r="F3" s="372"/>
      <c r="G3" s="372"/>
      <c r="H3" s="372"/>
      <c r="I3" s="372"/>
      <c r="J3" s="207"/>
      <c r="K3" s="356" t="s">
        <v>226</v>
      </c>
      <c r="L3" s="319"/>
      <c r="M3" s="207"/>
      <c r="N3" s="207"/>
      <c r="O3" s="207"/>
      <c r="P3" s="207"/>
    </row>
    <row r="4" spans="2:16" ht="15">
      <c r="B4" s="67"/>
      <c r="C4" s="272"/>
      <c r="D4" s="272"/>
      <c r="E4" s="272"/>
      <c r="F4" s="272"/>
      <c r="G4" s="272"/>
      <c r="H4" s="272"/>
      <c r="I4" s="272"/>
      <c r="J4" s="207"/>
      <c r="K4" s="207"/>
      <c r="L4" s="207"/>
      <c r="M4" s="207"/>
      <c r="N4" s="207"/>
      <c r="O4" s="207"/>
      <c r="P4" s="207"/>
    </row>
    <row r="5" spans="2:16" ht="15">
      <c r="B5" s="67"/>
      <c r="C5" s="272"/>
      <c r="D5" s="272"/>
      <c r="E5" s="272"/>
      <c r="F5" s="272"/>
      <c r="G5" s="272"/>
      <c r="H5" s="272"/>
      <c r="I5" s="272"/>
      <c r="J5" s="207"/>
      <c r="K5" s="357" t="s">
        <v>272</v>
      </c>
      <c r="L5" s="358"/>
      <c r="M5" s="358"/>
      <c r="N5" s="358"/>
      <c r="O5" s="358"/>
      <c r="P5" s="207"/>
    </row>
    <row r="6" spans="2:16" ht="15">
      <c r="B6" s="67"/>
      <c r="C6" s="272"/>
      <c r="D6" s="272"/>
      <c r="E6" s="272"/>
      <c r="F6" s="272"/>
      <c r="G6" s="272"/>
      <c r="H6" s="272"/>
      <c r="I6" s="272"/>
      <c r="J6" s="207"/>
      <c r="K6" s="356" t="s">
        <v>260</v>
      </c>
      <c r="L6" s="319"/>
      <c r="M6" s="319"/>
      <c r="N6" s="319"/>
      <c r="O6" s="319"/>
      <c r="P6" s="207"/>
    </row>
    <row r="7" spans="2:16" ht="15">
      <c r="B7" s="67"/>
      <c r="C7" s="272"/>
      <c r="D7" s="272"/>
      <c r="E7" s="272"/>
      <c r="F7" s="272"/>
      <c r="G7" s="272"/>
      <c r="H7" s="272"/>
      <c r="I7" s="272"/>
      <c r="J7" s="207"/>
      <c r="K7" s="356" t="s">
        <v>228</v>
      </c>
      <c r="L7" s="319"/>
      <c r="M7" s="319"/>
      <c r="N7" s="207"/>
      <c r="O7" s="207"/>
      <c r="P7" s="207"/>
    </row>
    <row r="8" ht="13.5" thickBot="1">
      <c r="M8" s="28" t="s">
        <v>229</v>
      </c>
    </row>
    <row r="9" spans="1:14" ht="12.75" customHeight="1">
      <c r="A9" s="359"/>
      <c r="B9" s="360" t="s">
        <v>152</v>
      </c>
      <c r="C9" s="363" t="s">
        <v>153</v>
      </c>
      <c r="D9" s="366" t="s">
        <v>154</v>
      </c>
      <c r="E9" s="366"/>
      <c r="F9" s="367"/>
      <c r="G9" s="363" t="s">
        <v>155</v>
      </c>
      <c r="H9" s="366" t="s">
        <v>154</v>
      </c>
      <c r="I9" s="366"/>
      <c r="J9" s="368"/>
      <c r="K9" s="375" t="s">
        <v>156</v>
      </c>
      <c r="L9" s="366" t="s">
        <v>154</v>
      </c>
      <c r="M9" s="366"/>
      <c r="N9" s="367"/>
    </row>
    <row r="10" spans="1:14" ht="12.75" customHeight="1">
      <c r="A10" s="324"/>
      <c r="B10" s="361"/>
      <c r="C10" s="364"/>
      <c r="D10" s="369" t="s">
        <v>157</v>
      </c>
      <c r="E10" s="369"/>
      <c r="F10" s="370" t="s">
        <v>158</v>
      </c>
      <c r="G10" s="364"/>
      <c r="H10" s="369" t="s">
        <v>157</v>
      </c>
      <c r="I10" s="369"/>
      <c r="J10" s="373" t="s">
        <v>158</v>
      </c>
      <c r="K10" s="376"/>
      <c r="L10" s="369" t="s">
        <v>157</v>
      </c>
      <c r="M10" s="369"/>
      <c r="N10" s="370" t="s">
        <v>158</v>
      </c>
    </row>
    <row r="11" spans="1:14" ht="36.75" thickBot="1">
      <c r="A11" s="324"/>
      <c r="B11" s="362"/>
      <c r="C11" s="365"/>
      <c r="D11" s="68" t="s">
        <v>153</v>
      </c>
      <c r="E11" s="69" t="s">
        <v>159</v>
      </c>
      <c r="F11" s="371"/>
      <c r="G11" s="365"/>
      <c r="H11" s="68" t="s">
        <v>153</v>
      </c>
      <c r="I11" s="69" t="s">
        <v>159</v>
      </c>
      <c r="J11" s="374"/>
      <c r="K11" s="377"/>
      <c r="L11" s="68" t="s">
        <v>153</v>
      </c>
      <c r="M11" s="69" t="s">
        <v>159</v>
      </c>
      <c r="N11" s="371"/>
    </row>
    <row r="12" spans="1:14" ht="30.75" thickBot="1">
      <c r="A12" s="70">
        <v>1</v>
      </c>
      <c r="B12" s="219" t="s">
        <v>165</v>
      </c>
      <c r="C12" s="156">
        <f>G12+K12</f>
        <v>16.967</v>
      </c>
      <c r="D12" s="152">
        <f>H12+L12</f>
        <v>16.967</v>
      </c>
      <c r="E12" s="152">
        <f>I12+M12</f>
        <v>12.98</v>
      </c>
      <c r="F12" s="153">
        <f>J12+N12</f>
        <v>0</v>
      </c>
      <c r="G12" s="154">
        <f>G13+G15</f>
        <v>0</v>
      </c>
      <c r="H12" s="154">
        <f>H15+H17+H13</f>
        <v>0</v>
      </c>
      <c r="I12" s="154">
        <f>I15+I17+I13</f>
        <v>0</v>
      </c>
      <c r="J12" s="214">
        <f>J15+J17+J13</f>
        <v>0</v>
      </c>
      <c r="K12" s="156">
        <f>K15+K17</f>
        <v>16.967</v>
      </c>
      <c r="L12" s="152">
        <f>L15+L17</f>
        <v>16.967</v>
      </c>
      <c r="M12" s="152">
        <f>M15+M17</f>
        <v>12.98</v>
      </c>
      <c r="N12" s="155">
        <f>N15+N17</f>
        <v>0</v>
      </c>
    </row>
    <row r="13" spans="1:14" ht="15">
      <c r="A13" s="263">
        <v>2</v>
      </c>
      <c r="B13" s="209" t="s">
        <v>251</v>
      </c>
      <c r="C13" s="256">
        <f aca="true" t="shared" si="0" ref="C13:E15">G13+K13</f>
        <v>2.7</v>
      </c>
      <c r="D13" s="257">
        <f t="shared" si="0"/>
        <v>2.7</v>
      </c>
      <c r="E13" s="257">
        <f t="shared" si="0"/>
        <v>2</v>
      </c>
      <c r="F13" s="258"/>
      <c r="G13" s="259">
        <f>G14</f>
        <v>2.7</v>
      </c>
      <c r="H13" s="259">
        <f>H14</f>
        <v>2.7</v>
      </c>
      <c r="I13" s="259">
        <f>I14</f>
        <v>2</v>
      </c>
      <c r="J13" s="215">
        <f>J14</f>
        <v>0</v>
      </c>
      <c r="K13" s="181"/>
      <c r="L13" s="211"/>
      <c r="M13" s="182"/>
      <c r="N13" s="185"/>
    </row>
    <row r="14" spans="1:14" ht="15">
      <c r="A14" s="72">
        <v>3</v>
      </c>
      <c r="B14" s="210" t="s">
        <v>253</v>
      </c>
      <c r="C14" s="167">
        <f t="shared" si="0"/>
        <v>2.7</v>
      </c>
      <c r="D14" s="164">
        <f t="shared" si="0"/>
        <v>2.7</v>
      </c>
      <c r="E14" s="164">
        <f t="shared" si="0"/>
        <v>2</v>
      </c>
      <c r="F14" s="166"/>
      <c r="G14" s="163">
        <v>2.7</v>
      </c>
      <c r="H14" s="164">
        <v>2.7</v>
      </c>
      <c r="I14" s="164">
        <v>2</v>
      </c>
      <c r="J14" s="190"/>
      <c r="K14" s="188"/>
      <c r="L14" s="212"/>
      <c r="M14" s="189"/>
      <c r="N14" s="213"/>
    </row>
    <row r="15" spans="1:14" ht="15">
      <c r="A15" s="71">
        <v>4</v>
      </c>
      <c r="B15" s="158" t="s">
        <v>166</v>
      </c>
      <c r="C15" s="169">
        <f t="shared" si="0"/>
        <v>-2.733</v>
      </c>
      <c r="D15" s="189">
        <f t="shared" si="0"/>
        <v>-2.733</v>
      </c>
      <c r="E15" s="189">
        <f t="shared" si="0"/>
        <v>-2</v>
      </c>
      <c r="F15" s="160">
        <f aca="true" t="shared" si="1" ref="D15:F16">J15+N15</f>
        <v>0</v>
      </c>
      <c r="G15" s="188">
        <v>-2.7</v>
      </c>
      <c r="H15" s="189">
        <v>-2.7</v>
      </c>
      <c r="I15" s="189">
        <v>-2</v>
      </c>
      <c r="J15" s="190"/>
      <c r="K15" s="188">
        <f>K16</f>
        <v>-0.033</v>
      </c>
      <c r="L15" s="212">
        <f>L16</f>
        <v>-0.033</v>
      </c>
      <c r="M15" s="189"/>
      <c r="N15" s="213"/>
    </row>
    <row r="16" spans="1:14" ht="14.25">
      <c r="A16" s="72">
        <v>5</v>
      </c>
      <c r="B16" s="162" t="s">
        <v>167</v>
      </c>
      <c r="C16" s="254">
        <f>G16+K16</f>
        <v>-2.733</v>
      </c>
      <c r="D16" s="254">
        <f t="shared" si="1"/>
        <v>-2.733</v>
      </c>
      <c r="E16" s="254">
        <f t="shared" si="1"/>
        <v>-2</v>
      </c>
      <c r="F16" s="255">
        <f t="shared" si="1"/>
        <v>0</v>
      </c>
      <c r="G16" s="163">
        <v>-2.7</v>
      </c>
      <c r="H16" s="164">
        <v>-2.7</v>
      </c>
      <c r="I16" s="165">
        <v>-2</v>
      </c>
      <c r="J16" s="166"/>
      <c r="K16" s="167">
        <v>-0.033</v>
      </c>
      <c r="L16" s="164">
        <v>-0.033</v>
      </c>
      <c r="M16" s="165"/>
      <c r="N16" s="166"/>
    </row>
    <row r="17" spans="1:14" ht="15.75" thickBot="1">
      <c r="A17" s="72">
        <v>6</v>
      </c>
      <c r="B17" s="208" t="s">
        <v>81</v>
      </c>
      <c r="C17" s="170">
        <f aca="true" t="shared" si="2" ref="C17:F18">G17+K17</f>
        <v>17</v>
      </c>
      <c r="D17" s="170">
        <f t="shared" si="2"/>
        <v>17</v>
      </c>
      <c r="E17" s="170">
        <f t="shared" si="2"/>
        <v>12.98</v>
      </c>
      <c r="F17" s="171">
        <f t="shared" si="2"/>
        <v>0</v>
      </c>
      <c r="G17" s="216"/>
      <c r="H17" s="217"/>
      <c r="I17" s="217"/>
      <c r="J17" s="218"/>
      <c r="K17" s="170">
        <v>17</v>
      </c>
      <c r="L17" s="175">
        <v>17</v>
      </c>
      <c r="M17" s="176">
        <v>12.98</v>
      </c>
      <c r="N17" s="174"/>
    </row>
    <row r="18" spans="1:14" ht="30">
      <c r="A18" s="281">
        <v>7</v>
      </c>
      <c r="B18" s="282" t="s">
        <v>169</v>
      </c>
      <c r="C18" s="178">
        <f t="shared" si="2"/>
        <v>19.634000000000004</v>
      </c>
      <c r="D18" s="179">
        <f t="shared" si="2"/>
        <v>18.134000000000004</v>
      </c>
      <c r="E18" s="179">
        <f t="shared" si="2"/>
        <v>14.989000000000003</v>
      </c>
      <c r="F18" s="233">
        <f t="shared" si="2"/>
        <v>1.5</v>
      </c>
      <c r="G18" s="178">
        <f>SUM(G19:G27)</f>
        <v>17.134000000000004</v>
      </c>
      <c r="H18" s="178">
        <f aca="true" t="shared" si="3" ref="H18:N18">SUM(H19:H27)</f>
        <v>15.634000000000004</v>
      </c>
      <c r="I18" s="178">
        <f t="shared" si="3"/>
        <v>13.080000000000002</v>
      </c>
      <c r="J18" s="178">
        <f t="shared" si="3"/>
        <v>1.5</v>
      </c>
      <c r="K18" s="178">
        <f t="shared" si="3"/>
        <v>2.5</v>
      </c>
      <c r="L18" s="178">
        <f t="shared" si="3"/>
        <v>2.5</v>
      </c>
      <c r="M18" s="178">
        <f t="shared" si="3"/>
        <v>1.909</v>
      </c>
      <c r="N18" s="178">
        <f t="shared" si="3"/>
        <v>0</v>
      </c>
    </row>
    <row r="19" spans="1:14" ht="15">
      <c r="A19" s="289">
        <v>8</v>
      </c>
      <c r="B19" s="283" t="s">
        <v>262</v>
      </c>
      <c r="C19" s="189">
        <f aca="true" t="shared" si="4" ref="C19:C27">G19+K19</f>
        <v>3.487</v>
      </c>
      <c r="D19" s="189">
        <f aca="true" t="shared" si="5" ref="D19:D27">H19+L19</f>
        <v>3.487</v>
      </c>
      <c r="E19" s="189">
        <f aca="true" t="shared" si="6" ref="E19:E27">I19+M19</f>
        <v>2.662</v>
      </c>
      <c r="F19" s="189">
        <f>J19+N19</f>
        <v>0</v>
      </c>
      <c r="G19" s="189">
        <f>H19</f>
        <v>3.487</v>
      </c>
      <c r="H19" s="189">
        <v>3.487</v>
      </c>
      <c r="I19" s="189">
        <v>2.662</v>
      </c>
      <c r="J19" s="189"/>
      <c r="K19" s="189"/>
      <c r="L19" s="189"/>
      <c r="M19" s="189"/>
      <c r="N19" s="190"/>
    </row>
    <row r="20" spans="1:14" ht="15">
      <c r="A20" s="289">
        <v>9</v>
      </c>
      <c r="B20" s="284" t="s">
        <v>111</v>
      </c>
      <c r="C20" s="189">
        <f t="shared" si="4"/>
        <v>0</v>
      </c>
      <c r="D20" s="189">
        <f t="shared" si="5"/>
        <v>-1.5</v>
      </c>
      <c r="E20" s="189">
        <f t="shared" si="6"/>
        <v>0</v>
      </c>
      <c r="F20" s="189">
        <f>J20+N20</f>
        <v>1.5</v>
      </c>
      <c r="G20" s="189">
        <f>H20+J20</f>
        <v>0</v>
      </c>
      <c r="H20" s="189">
        <v>-1.5</v>
      </c>
      <c r="I20" s="189"/>
      <c r="J20" s="189">
        <v>1.5</v>
      </c>
      <c r="K20" s="189"/>
      <c r="L20" s="189"/>
      <c r="M20" s="189"/>
      <c r="N20" s="190"/>
    </row>
    <row r="21" spans="1:14" ht="15">
      <c r="A21" s="289">
        <v>10</v>
      </c>
      <c r="B21" s="283" t="s">
        <v>263</v>
      </c>
      <c r="C21" s="189">
        <f t="shared" si="4"/>
        <v>1.2</v>
      </c>
      <c r="D21" s="189">
        <f t="shared" si="5"/>
        <v>1.2</v>
      </c>
      <c r="E21" s="189">
        <f t="shared" si="6"/>
        <v>0.916</v>
      </c>
      <c r="F21" s="189"/>
      <c r="G21" s="189">
        <f aca="true" t="shared" si="7" ref="G21:G27">H21</f>
        <v>1.2</v>
      </c>
      <c r="H21" s="189">
        <v>1.2</v>
      </c>
      <c r="I21" s="189">
        <v>0.916</v>
      </c>
      <c r="J21" s="189"/>
      <c r="K21" s="189"/>
      <c r="L21" s="189"/>
      <c r="M21" s="189"/>
      <c r="N21" s="190"/>
    </row>
    <row r="22" spans="1:14" ht="15">
      <c r="A22" s="289">
        <v>11</v>
      </c>
      <c r="B22" s="283" t="s">
        <v>264</v>
      </c>
      <c r="C22" s="189">
        <f t="shared" si="4"/>
        <v>4.915</v>
      </c>
      <c r="D22" s="189">
        <f t="shared" si="5"/>
        <v>4.915</v>
      </c>
      <c r="E22" s="189">
        <f t="shared" si="6"/>
        <v>3.752</v>
      </c>
      <c r="F22" s="189"/>
      <c r="G22" s="189">
        <f t="shared" si="7"/>
        <v>4.915</v>
      </c>
      <c r="H22" s="189">
        <v>4.915</v>
      </c>
      <c r="I22" s="189">
        <v>3.752</v>
      </c>
      <c r="J22" s="189"/>
      <c r="K22" s="189"/>
      <c r="L22" s="189"/>
      <c r="M22" s="189"/>
      <c r="N22" s="190"/>
    </row>
    <row r="23" spans="1:14" ht="15">
      <c r="A23" s="289"/>
      <c r="B23" s="193" t="s">
        <v>270</v>
      </c>
      <c r="C23" s="189">
        <f>G23+K23</f>
        <v>0.922</v>
      </c>
      <c r="D23" s="189">
        <f>H23+L23</f>
        <v>0.922</v>
      </c>
      <c r="E23" s="189">
        <f>I23+M23</f>
        <v>0.704</v>
      </c>
      <c r="F23" s="189"/>
      <c r="G23" s="189">
        <f t="shared" si="7"/>
        <v>0.922</v>
      </c>
      <c r="H23" s="189">
        <v>0.922</v>
      </c>
      <c r="I23" s="189">
        <v>0.704</v>
      </c>
      <c r="J23" s="189"/>
      <c r="K23" s="189"/>
      <c r="L23" s="189"/>
      <c r="M23" s="189"/>
      <c r="N23" s="190"/>
    </row>
    <row r="24" spans="1:14" ht="15">
      <c r="A24" s="289">
        <v>12</v>
      </c>
      <c r="B24" s="283" t="s">
        <v>265</v>
      </c>
      <c r="C24" s="189">
        <f t="shared" si="4"/>
        <v>3.429</v>
      </c>
      <c r="D24" s="189">
        <f t="shared" si="5"/>
        <v>3.429</v>
      </c>
      <c r="E24" s="189">
        <f t="shared" si="6"/>
        <v>2.618</v>
      </c>
      <c r="F24" s="189"/>
      <c r="G24" s="189">
        <f t="shared" si="7"/>
        <v>3.429</v>
      </c>
      <c r="H24" s="189">
        <v>3.429</v>
      </c>
      <c r="I24" s="189">
        <v>2.618</v>
      </c>
      <c r="J24" s="189"/>
      <c r="K24" s="189"/>
      <c r="L24" s="189"/>
      <c r="M24" s="189"/>
      <c r="N24" s="190"/>
    </row>
    <row r="25" spans="1:14" ht="15">
      <c r="A25" s="289">
        <v>13</v>
      </c>
      <c r="B25" s="283" t="s">
        <v>266</v>
      </c>
      <c r="C25" s="189">
        <f t="shared" si="4"/>
        <v>1.72</v>
      </c>
      <c r="D25" s="189">
        <f t="shared" si="5"/>
        <v>1.72</v>
      </c>
      <c r="E25" s="189">
        <f t="shared" si="6"/>
        <v>1.313</v>
      </c>
      <c r="F25" s="189"/>
      <c r="G25" s="189">
        <f t="shared" si="7"/>
        <v>1.72</v>
      </c>
      <c r="H25" s="189">
        <v>1.72</v>
      </c>
      <c r="I25" s="189">
        <v>1.313</v>
      </c>
      <c r="J25" s="189"/>
      <c r="K25" s="189"/>
      <c r="L25" s="189"/>
      <c r="M25" s="189"/>
      <c r="N25" s="190"/>
    </row>
    <row r="26" spans="1:14" ht="15">
      <c r="A26" s="289">
        <v>14</v>
      </c>
      <c r="B26" s="283" t="s">
        <v>267</v>
      </c>
      <c r="C26" s="189">
        <f t="shared" si="4"/>
        <v>2.917</v>
      </c>
      <c r="D26" s="189">
        <f t="shared" si="5"/>
        <v>2.917</v>
      </c>
      <c r="E26" s="189">
        <f t="shared" si="6"/>
        <v>2.227</v>
      </c>
      <c r="F26" s="189"/>
      <c r="G26" s="189">
        <f t="shared" si="7"/>
        <v>2.917</v>
      </c>
      <c r="H26" s="189">
        <v>2.917</v>
      </c>
      <c r="I26" s="189">
        <v>2.227</v>
      </c>
      <c r="J26" s="189"/>
      <c r="K26" s="189"/>
      <c r="L26" s="189"/>
      <c r="M26" s="189"/>
      <c r="N26" s="190"/>
    </row>
    <row r="27" spans="1:14" ht="18.75" customHeight="1" thickBot="1">
      <c r="A27" s="290">
        <v>15</v>
      </c>
      <c r="B27" s="287" t="s">
        <v>268</v>
      </c>
      <c r="C27" s="173">
        <f t="shared" si="4"/>
        <v>1.044</v>
      </c>
      <c r="D27" s="173">
        <f t="shared" si="5"/>
        <v>1.044</v>
      </c>
      <c r="E27" s="173">
        <f t="shared" si="6"/>
        <v>0.7969999999999999</v>
      </c>
      <c r="F27" s="173"/>
      <c r="G27" s="189">
        <f t="shared" si="7"/>
        <v>-1.456</v>
      </c>
      <c r="H27" s="173">
        <v>-1.456</v>
      </c>
      <c r="I27" s="288">
        <v>-1.112</v>
      </c>
      <c r="J27" s="173"/>
      <c r="K27" s="173">
        <v>2.5</v>
      </c>
      <c r="L27" s="173">
        <v>2.5</v>
      </c>
      <c r="M27" s="173">
        <v>1.909</v>
      </c>
      <c r="N27" s="198"/>
    </row>
    <row r="28" spans="1:14" ht="30.75" thickBot="1">
      <c r="A28" s="70">
        <v>16</v>
      </c>
      <c r="B28" s="149" t="s">
        <v>170</v>
      </c>
      <c r="C28" s="154">
        <f aca="true" t="shared" si="8" ref="C28:C46">G28+K28</f>
        <v>4.655999999999995</v>
      </c>
      <c r="D28" s="152">
        <f aca="true" t="shared" si="9" ref="D28:D44">H28+L28</f>
        <v>4.655999999999995</v>
      </c>
      <c r="E28" s="152">
        <f aca="true" t="shared" si="10" ref="E28:E44">I28+M28</f>
        <v>3.322000000000001</v>
      </c>
      <c r="F28" s="155"/>
      <c r="G28" s="156">
        <f>G32</f>
        <v>1.456</v>
      </c>
      <c r="H28" s="156">
        <f>H32</f>
        <v>1.456</v>
      </c>
      <c r="I28" s="156">
        <f>I32</f>
        <v>1.112</v>
      </c>
      <c r="J28" s="153"/>
      <c r="K28" s="154">
        <f>K29+SUM(K33:K42)</f>
        <v>3.1999999999999957</v>
      </c>
      <c r="L28" s="152">
        <f>L29+SUM(L33:L42)</f>
        <v>3.1999999999999957</v>
      </c>
      <c r="M28" s="152">
        <f>M29+SUM(M33:M42)</f>
        <v>2.210000000000001</v>
      </c>
      <c r="N28" s="155">
        <f>N29+SUM(N33:N42)</f>
        <v>0</v>
      </c>
    </row>
    <row r="29" spans="1:14" ht="15">
      <c r="A29" s="71">
        <v>17</v>
      </c>
      <c r="B29" s="180" t="s">
        <v>204</v>
      </c>
      <c r="C29" s="181">
        <f t="shared" si="8"/>
        <v>-49.7</v>
      </c>
      <c r="D29" s="182">
        <f t="shared" si="9"/>
        <v>-49.7</v>
      </c>
      <c r="E29" s="182">
        <f t="shared" si="10"/>
        <v>-38.17</v>
      </c>
      <c r="F29" s="183"/>
      <c r="G29" s="184"/>
      <c r="H29" s="182"/>
      <c r="I29" s="182"/>
      <c r="J29" s="185"/>
      <c r="K29" s="160">
        <f>K30+K31</f>
        <v>-49.7</v>
      </c>
      <c r="L29" s="161">
        <f>L30+L31</f>
        <v>-49.7</v>
      </c>
      <c r="M29" s="161">
        <f>M30+M31</f>
        <v>-38.17</v>
      </c>
      <c r="N29" s="186"/>
    </row>
    <row r="30" spans="1:14" ht="28.5">
      <c r="A30" s="72">
        <f>+A29+1</f>
        <v>18</v>
      </c>
      <c r="B30" s="187" t="s">
        <v>205</v>
      </c>
      <c r="C30" s="163">
        <f t="shared" si="8"/>
        <v>0.3</v>
      </c>
      <c r="D30" s="164">
        <f t="shared" si="9"/>
        <v>0.3</v>
      </c>
      <c r="E30" s="164">
        <f t="shared" si="10"/>
        <v>0</v>
      </c>
      <c r="F30" s="166"/>
      <c r="G30" s="167"/>
      <c r="H30" s="164"/>
      <c r="I30" s="164"/>
      <c r="J30" s="166"/>
      <c r="K30" s="167">
        <v>0.3</v>
      </c>
      <c r="L30" s="164">
        <v>0.3</v>
      </c>
      <c r="M30" s="191"/>
      <c r="N30" s="166"/>
    </row>
    <row r="31" spans="1:14" ht="14.25">
      <c r="A31" s="72">
        <f>+A30+1</f>
        <v>19</v>
      </c>
      <c r="B31" s="192" t="s">
        <v>206</v>
      </c>
      <c r="C31" s="163">
        <f t="shared" si="8"/>
        <v>-50</v>
      </c>
      <c r="D31" s="164">
        <f t="shared" si="9"/>
        <v>-50</v>
      </c>
      <c r="E31" s="164">
        <f t="shared" si="10"/>
        <v>-38.17</v>
      </c>
      <c r="F31" s="166"/>
      <c r="G31" s="167"/>
      <c r="H31" s="164"/>
      <c r="I31" s="164"/>
      <c r="J31" s="166"/>
      <c r="K31" s="167">
        <v>-50</v>
      </c>
      <c r="L31" s="167">
        <v>-50</v>
      </c>
      <c r="M31" s="164">
        <v>-38.17</v>
      </c>
      <c r="N31" s="166"/>
    </row>
    <row r="32" spans="1:14" ht="15">
      <c r="A32" s="72">
        <v>20</v>
      </c>
      <c r="B32" s="280" t="s">
        <v>261</v>
      </c>
      <c r="C32" s="188">
        <f t="shared" si="8"/>
        <v>1.456</v>
      </c>
      <c r="D32" s="189">
        <f>H32+L32</f>
        <v>1.456</v>
      </c>
      <c r="E32" s="189">
        <f>I32+M32</f>
        <v>1.112</v>
      </c>
      <c r="F32" s="166"/>
      <c r="G32" s="189">
        <f>H32</f>
        <v>1.456</v>
      </c>
      <c r="H32" s="189">
        <v>1.456</v>
      </c>
      <c r="I32" s="189">
        <v>1.112</v>
      </c>
      <c r="J32" s="166"/>
      <c r="K32" s="167"/>
      <c r="L32" s="167"/>
      <c r="M32" s="164"/>
      <c r="N32" s="166"/>
    </row>
    <row r="33" spans="1:14" ht="15">
      <c r="A33" s="72">
        <v>21</v>
      </c>
      <c r="B33" s="193" t="s">
        <v>104</v>
      </c>
      <c r="C33" s="188">
        <f t="shared" si="8"/>
        <v>8.333</v>
      </c>
      <c r="D33" s="189">
        <f t="shared" si="9"/>
        <v>8.333</v>
      </c>
      <c r="E33" s="189">
        <f t="shared" si="10"/>
        <v>6.362</v>
      </c>
      <c r="F33" s="190"/>
      <c r="G33" s="167"/>
      <c r="H33" s="164"/>
      <c r="I33" s="164"/>
      <c r="J33" s="166"/>
      <c r="K33" s="169">
        <v>8.333</v>
      </c>
      <c r="L33" s="169">
        <v>8.333</v>
      </c>
      <c r="M33" s="189">
        <v>6.362</v>
      </c>
      <c r="N33" s="166"/>
    </row>
    <row r="34" spans="1:14" ht="15">
      <c r="A34" s="72">
        <v>22</v>
      </c>
      <c r="B34" s="194" t="s">
        <v>237</v>
      </c>
      <c r="C34" s="188">
        <f t="shared" si="8"/>
        <v>0.72</v>
      </c>
      <c r="D34" s="189">
        <f t="shared" si="9"/>
        <v>0.72</v>
      </c>
      <c r="E34" s="189">
        <f t="shared" si="10"/>
        <v>0.55</v>
      </c>
      <c r="F34" s="190"/>
      <c r="G34" s="167"/>
      <c r="H34" s="164"/>
      <c r="I34" s="164"/>
      <c r="J34" s="166"/>
      <c r="K34" s="169">
        <v>0.72</v>
      </c>
      <c r="L34" s="169">
        <v>0.72</v>
      </c>
      <c r="M34" s="189">
        <v>0.55</v>
      </c>
      <c r="N34" s="166"/>
    </row>
    <row r="35" spans="1:14" ht="15">
      <c r="A35" s="72">
        <v>23</v>
      </c>
      <c r="B35" s="194" t="s">
        <v>238</v>
      </c>
      <c r="C35" s="188">
        <f t="shared" si="8"/>
        <v>0.72</v>
      </c>
      <c r="D35" s="189">
        <f t="shared" si="9"/>
        <v>0.72</v>
      </c>
      <c r="E35" s="189">
        <f t="shared" si="10"/>
        <v>0.55</v>
      </c>
      <c r="F35" s="190"/>
      <c r="G35" s="167"/>
      <c r="H35" s="164"/>
      <c r="I35" s="164"/>
      <c r="J35" s="166"/>
      <c r="K35" s="169">
        <v>0.72</v>
      </c>
      <c r="L35" s="169">
        <v>0.72</v>
      </c>
      <c r="M35" s="189">
        <v>0.55</v>
      </c>
      <c r="N35" s="166"/>
    </row>
    <row r="36" spans="1:14" ht="15">
      <c r="A36" s="72">
        <v>24</v>
      </c>
      <c r="B36" s="194" t="s">
        <v>240</v>
      </c>
      <c r="C36" s="188">
        <f t="shared" si="8"/>
        <v>0.37</v>
      </c>
      <c r="D36" s="189">
        <f t="shared" si="9"/>
        <v>0.37</v>
      </c>
      <c r="E36" s="189">
        <f t="shared" si="10"/>
        <v>0.28</v>
      </c>
      <c r="F36" s="190"/>
      <c r="G36" s="167"/>
      <c r="H36" s="164"/>
      <c r="I36" s="164"/>
      <c r="J36" s="166"/>
      <c r="K36" s="169">
        <v>0.37</v>
      </c>
      <c r="L36" s="169">
        <v>0.37</v>
      </c>
      <c r="M36" s="189">
        <v>0.28</v>
      </c>
      <c r="N36" s="166"/>
    </row>
    <row r="37" spans="1:14" ht="15">
      <c r="A37" s="72">
        <v>25</v>
      </c>
      <c r="B37" s="194" t="s">
        <v>239</v>
      </c>
      <c r="C37" s="188">
        <f t="shared" si="8"/>
        <v>0.37</v>
      </c>
      <c r="D37" s="189">
        <f t="shared" si="9"/>
        <v>0.37</v>
      </c>
      <c r="E37" s="189">
        <f t="shared" si="10"/>
        <v>0.28</v>
      </c>
      <c r="F37" s="190"/>
      <c r="G37" s="167"/>
      <c r="H37" s="164"/>
      <c r="I37" s="164"/>
      <c r="J37" s="166"/>
      <c r="K37" s="169">
        <v>0.37</v>
      </c>
      <c r="L37" s="169">
        <v>0.37</v>
      </c>
      <c r="M37" s="189">
        <v>0.28</v>
      </c>
      <c r="N37" s="166"/>
    </row>
    <row r="38" spans="1:14" ht="15">
      <c r="A38" s="72">
        <v>26</v>
      </c>
      <c r="B38" s="194" t="s">
        <v>105</v>
      </c>
      <c r="C38" s="188">
        <f t="shared" si="8"/>
        <v>8.333</v>
      </c>
      <c r="D38" s="189">
        <f t="shared" si="9"/>
        <v>8.333</v>
      </c>
      <c r="E38" s="189">
        <f t="shared" si="10"/>
        <v>6.362</v>
      </c>
      <c r="F38" s="190"/>
      <c r="G38" s="167"/>
      <c r="H38" s="165"/>
      <c r="I38" s="164"/>
      <c r="J38" s="166"/>
      <c r="K38" s="169">
        <v>8.333</v>
      </c>
      <c r="L38" s="169">
        <v>8.333</v>
      </c>
      <c r="M38" s="189">
        <v>6.362</v>
      </c>
      <c r="N38" s="166"/>
    </row>
    <row r="39" spans="1:14" ht="15">
      <c r="A39" s="72">
        <v>27</v>
      </c>
      <c r="B39" s="193" t="s">
        <v>160</v>
      </c>
      <c r="C39" s="188">
        <f t="shared" si="8"/>
        <v>8.333</v>
      </c>
      <c r="D39" s="189">
        <f t="shared" si="9"/>
        <v>8.333</v>
      </c>
      <c r="E39" s="189">
        <f t="shared" si="10"/>
        <v>6.362</v>
      </c>
      <c r="F39" s="190"/>
      <c r="G39" s="167"/>
      <c r="H39" s="164"/>
      <c r="I39" s="164"/>
      <c r="J39" s="166"/>
      <c r="K39" s="169">
        <v>8.333</v>
      </c>
      <c r="L39" s="169">
        <v>8.333</v>
      </c>
      <c r="M39" s="189">
        <v>6.362</v>
      </c>
      <c r="N39" s="166"/>
    </row>
    <row r="40" spans="1:14" ht="15">
      <c r="A40" s="72">
        <v>28</v>
      </c>
      <c r="B40" s="193" t="s">
        <v>241</v>
      </c>
      <c r="C40" s="188">
        <f t="shared" si="8"/>
        <v>0.72</v>
      </c>
      <c r="D40" s="189">
        <f t="shared" si="9"/>
        <v>0.72</v>
      </c>
      <c r="E40" s="189">
        <f t="shared" si="10"/>
        <v>0.55</v>
      </c>
      <c r="F40" s="190"/>
      <c r="G40" s="167"/>
      <c r="H40" s="164"/>
      <c r="I40" s="164"/>
      <c r="J40" s="166"/>
      <c r="K40" s="169">
        <v>0.72</v>
      </c>
      <c r="L40" s="169">
        <v>0.72</v>
      </c>
      <c r="M40" s="189">
        <v>0.55</v>
      </c>
      <c r="N40" s="166"/>
    </row>
    <row r="41" spans="1:14" ht="15">
      <c r="A41" s="72">
        <v>29</v>
      </c>
      <c r="B41" s="193" t="s">
        <v>110</v>
      </c>
      <c r="C41" s="188">
        <f t="shared" si="8"/>
        <v>8.333</v>
      </c>
      <c r="D41" s="189">
        <f t="shared" si="9"/>
        <v>8.333</v>
      </c>
      <c r="E41" s="189">
        <f t="shared" si="10"/>
        <v>6.362</v>
      </c>
      <c r="F41" s="190"/>
      <c r="G41" s="167"/>
      <c r="H41" s="164"/>
      <c r="I41" s="164"/>
      <c r="J41" s="166"/>
      <c r="K41" s="169">
        <v>8.333</v>
      </c>
      <c r="L41" s="169">
        <v>8.333</v>
      </c>
      <c r="M41" s="189">
        <v>6.362</v>
      </c>
      <c r="N41" s="166"/>
    </row>
    <row r="42" spans="1:14" ht="15.75" thickBot="1">
      <c r="A42" s="72">
        <f>+A41+1</f>
        <v>30</v>
      </c>
      <c r="B42" s="194" t="s">
        <v>106</v>
      </c>
      <c r="C42" s="172">
        <f t="shared" si="8"/>
        <v>16.668</v>
      </c>
      <c r="D42" s="173">
        <f t="shared" si="9"/>
        <v>16.668</v>
      </c>
      <c r="E42" s="173">
        <f t="shared" si="10"/>
        <v>12.722</v>
      </c>
      <c r="F42" s="174"/>
      <c r="G42" s="195"/>
      <c r="H42" s="196"/>
      <c r="I42" s="196"/>
      <c r="J42" s="197"/>
      <c r="K42" s="170">
        <v>16.668</v>
      </c>
      <c r="L42" s="170">
        <v>16.668</v>
      </c>
      <c r="M42" s="173">
        <v>12.722</v>
      </c>
      <c r="N42" s="198"/>
    </row>
    <row r="43" spans="1:14" ht="30.75" thickBot="1">
      <c r="A43" s="70">
        <v>31</v>
      </c>
      <c r="B43" s="87" t="s">
        <v>171</v>
      </c>
      <c r="C43" s="154">
        <f t="shared" si="8"/>
        <v>315.9</v>
      </c>
      <c r="D43" s="152">
        <f t="shared" si="9"/>
        <v>-31.5</v>
      </c>
      <c r="E43" s="152">
        <f t="shared" si="10"/>
        <v>0</v>
      </c>
      <c r="F43" s="155">
        <f>J43+N43</f>
        <v>347.4</v>
      </c>
      <c r="G43" s="156">
        <f aca="true" t="shared" si="11" ref="G43:N43">G44</f>
        <v>0</v>
      </c>
      <c r="H43" s="156">
        <f t="shared" si="11"/>
        <v>-31.5</v>
      </c>
      <c r="I43" s="156">
        <f t="shared" si="11"/>
        <v>0</v>
      </c>
      <c r="J43" s="156">
        <f t="shared" si="11"/>
        <v>31.5</v>
      </c>
      <c r="K43" s="154">
        <f t="shared" si="11"/>
        <v>315.9</v>
      </c>
      <c r="L43" s="152">
        <f t="shared" si="11"/>
        <v>0</v>
      </c>
      <c r="M43" s="152">
        <f t="shared" si="11"/>
        <v>0</v>
      </c>
      <c r="N43" s="155">
        <f t="shared" si="11"/>
        <v>315.9</v>
      </c>
    </row>
    <row r="44" spans="1:14" ht="15">
      <c r="A44" s="73">
        <f>+A43+1</f>
        <v>32</v>
      </c>
      <c r="B44" s="199" t="s">
        <v>168</v>
      </c>
      <c r="C44" s="181">
        <f t="shared" si="8"/>
        <v>315.9</v>
      </c>
      <c r="D44" s="181">
        <f t="shared" si="9"/>
        <v>-31.5</v>
      </c>
      <c r="E44" s="181">
        <f t="shared" si="10"/>
        <v>0</v>
      </c>
      <c r="F44" s="181">
        <f>J44+N44</f>
        <v>347.4</v>
      </c>
      <c r="G44" s="200">
        <f>G45+G46+G47</f>
        <v>0</v>
      </c>
      <c r="H44" s="200">
        <f>H45+H46+H47</f>
        <v>-31.5</v>
      </c>
      <c r="I44" s="200">
        <f>I45+I46+I47</f>
        <v>0</v>
      </c>
      <c r="J44" s="200">
        <f>J45+J46+J47</f>
        <v>31.5</v>
      </c>
      <c r="K44" s="181">
        <f>K46</f>
        <v>315.9</v>
      </c>
      <c r="L44" s="182">
        <f>L46</f>
        <v>0</v>
      </c>
      <c r="M44" s="182">
        <f>M46</f>
        <v>0</v>
      </c>
      <c r="N44" s="291">
        <f>N46</f>
        <v>315.9</v>
      </c>
    </row>
    <row r="45" spans="1:14" ht="15">
      <c r="A45" s="73">
        <v>33</v>
      </c>
      <c r="B45" s="158" t="s">
        <v>252</v>
      </c>
      <c r="C45" s="188"/>
      <c r="D45" s="157"/>
      <c r="E45" s="159"/>
      <c r="F45" s="168"/>
      <c r="G45" s="260"/>
      <c r="H45" s="261">
        <v>-30</v>
      </c>
      <c r="I45" s="261"/>
      <c r="J45" s="262">
        <v>30</v>
      </c>
      <c r="K45" s="254"/>
      <c r="L45" s="261"/>
      <c r="M45" s="261"/>
      <c r="N45" s="190"/>
    </row>
    <row r="46" spans="1:14" ht="15">
      <c r="A46" s="74">
        <v>34</v>
      </c>
      <c r="B46" s="286" t="s">
        <v>185</v>
      </c>
      <c r="C46" s="189">
        <f t="shared" si="8"/>
        <v>315.9</v>
      </c>
      <c r="D46" s="164"/>
      <c r="E46" s="167"/>
      <c r="F46" s="202"/>
      <c r="G46" s="163"/>
      <c r="H46" s="164"/>
      <c r="I46" s="164"/>
      <c r="J46" s="166"/>
      <c r="K46" s="203">
        <v>315.9</v>
      </c>
      <c r="L46" s="204"/>
      <c r="M46" s="164"/>
      <c r="N46" s="166">
        <v>315.9</v>
      </c>
    </row>
    <row r="47" spans="1:14" ht="15.75" thickBot="1">
      <c r="A47" s="273">
        <v>35</v>
      </c>
      <c r="B47" s="201" t="s">
        <v>254</v>
      </c>
      <c r="C47" s="216"/>
      <c r="D47" s="274"/>
      <c r="E47" s="275"/>
      <c r="F47" s="276"/>
      <c r="G47" s="277"/>
      <c r="H47" s="275">
        <v>-1.5</v>
      </c>
      <c r="I47" s="275"/>
      <c r="J47" s="164">
        <v>1.5</v>
      </c>
      <c r="K47" s="278"/>
      <c r="L47" s="278"/>
      <c r="M47" s="275"/>
      <c r="N47" s="292"/>
    </row>
    <row r="48" spans="1:14" ht="15.75" thickBot="1">
      <c r="A48" s="70">
        <v>36</v>
      </c>
      <c r="B48" s="205" t="s">
        <v>172</v>
      </c>
      <c r="C48" s="206">
        <f aca="true" t="shared" si="12" ref="C48:N48">C43+C28+C18+C12</f>
        <v>357.157</v>
      </c>
      <c r="D48" s="206">
        <f t="shared" si="12"/>
        <v>8.256999999999998</v>
      </c>
      <c r="E48" s="206">
        <f t="shared" si="12"/>
        <v>31.291000000000004</v>
      </c>
      <c r="F48" s="206">
        <f t="shared" si="12"/>
        <v>348.9</v>
      </c>
      <c r="G48" s="206">
        <f t="shared" si="12"/>
        <v>18.590000000000003</v>
      </c>
      <c r="H48" s="206">
        <f t="shared" si="12"/>
        <v>-14.409999999999997</v>
      </c>
      <c r="I48" s="206">
        <f t="shared" si="12"/>
        <v>14.192000000000002</v>
      </c>
      <c r="J48" s="285">
        <f t="shared" si="12"/>
        <v>33</v>
      </c>
      <c r="K48" s="206">
        <f t="shared" si="12"/>
        <v>338.56699999999995</v>
      </c>
      <c r="L48" s="206">
        <f t="shared" si="12"/>
        <v>22.666999999999994</v>
      </c>
      <c r="M48" s="206">
        <f t="shared" si="12"/>
        <v>17.099</v>
      </c>
      <c r="N48" s="293">
        <f t="shared" si="12"/>
        <v>315.9</v>
      </c>
    </row>
    <row r="49" spans="2:14" ht="14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</row>
    <row r="51" ht="12.75">
      <c r="B51" s="13" t="s">
        <v>162</v>
      </c>
    </row>
    <row r="52" ht="12.75">
      <c r="B52" s="13" t="s">
        <v>163</v>
      </c>
    </row>
  </sheetData>
  <sheetProtection/>
  <mergeCells count="22">
    <mergeCell ref="C2:J2"/>
    <mergeCell ref="C3:I3"/>
    <mergeCell ref="H10:I10"/>
    <mergeCell ref="J10:J11"/>
    <mergeCell ref="L10:M10"/>
    <mergeCell ref="N10:N11"/>
    <mergeCell ref="K9:K11"/>
    <mergeCell ref="L9:N9"/>
    <mergeCell ref="A9:A11"/>
    <mergeCell ref="B9:B11"/>
    <mergeCell ref="C9:C11"/>
    <mergeCell ref="D9:F9"/>
    <mergeCell ref="G9:G11"/>
    <mergeCell ref="H9:J9"/>
    <mergeCell ref="D10:E10"/>
    <mergeCell ref="F10:F11"/>
    <mergeCell ref="K1:O1"/>
    <mergeCell ref="K2:O2"/>
    <mergeCell ref="K3:L3"/>
    <mergeCell ref="K5:O5"/>
    <mergeCell ref="K6:O6"/>
    <mergeCell ref="K7:M7"/>
  </mergeCells>
  <printOptions/>
  <pageMargins left="0.35433070866141736" right="0" top="0.7874015748031497" bottom="0.5905511811023623" header="0.5118110236220472" footer="0.5118110236220472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29"/>
  <sheetViews>
    <sheetView zoomScalePageLayoutView="0" workbookViewId="0" topLeftCell="A4">
      <selection activeCell="G30" sqref="G30"/>
    </sheetView>
  </sheetViews>
  <sheetFormatPr defaultColWidth="9.140625" defaultRowHeight="12.75"/>
  <cols>
    <col min="1" max="1" width="5.140625" style="0" customWidth="1"/>
    <col min="2" max="2" width="57.00390625" style="0" customWidth="1"/>
    <col min="3" max="3" width="20.00390625" style="0" customWidth="1"/>
    <col min="4" max="4" width="12.8515625" style="0" customWidth="1"/>
    <col min="5" max="5" width="14.421875" style="0" customWidth="1"/>
  </cols>
  <sheetData>
    <row r="3" ht="12.75">
      <c r="D3" s="88" t="s">
        <v>109</v>
      </c>
    </row>
    <row r="4" spans="4:5" ht="12.75">
      <c r="D4" s="56" t="s">
        <v>207</v>
      </c>
      <c r="E4" s="12"/>
    </row>
    <row r="5" ht="12.75">
      <c r="D5" s="88" t="s">
        <v>208</v>
      </c>
    </row>
    <row r="6" spans="4:6" ht="12.75">
      <c r="D6" s="104" t="s">
        <v>227</v>
      </c>
      <c r="E6" s="104"/>
      <c r="F6" s="104"/>
    </row>
    <row r="7" spans="4:6" ht="12.75">
      <c r="D7" s="103" t="s">
        <v>230</v>
      </c>
      <c r="E7" s="103"/>
      <c r="F7" s="103"/>
    </row>
    <row r="8" spans="4:6" ht="12.75">
      <c r="D8" s="103" t="s">
        <v>228</v>
      </c>
      <c r="E8" s="103"/>
      <c r="F8" s="103"/>
    </row>
    <row r="9" ht="12.75">
      <c r="B9" s="13" t="s">
        <v>209</v>
      </c>
    </row>
    <row r="10" ht="13.5" thickBot="1">
      <c r="D10" t="s">
        <v>210</v>
      </c>
    </row>
    <row r="11" spans="1:5" ht="12.75">
      <c r="A11" s="116" t="s">
        <v>3</v>
      </c>
      <c r="B11" s="89" t="s">
        <v>211</v>
      </c>
      <c r="C11" s="90" t="s">
        <v>212</v>
      </c>
      <c r="D11" s="90" t="s">
        <v>137</v>
      </c>
      <c r="E11" s="91" t="s">
        <v>213</v>
      </c>
    </row>
    <row r="12" spans="1:5" ht="13.5" thickBot="1">
      <c r="A12" s="106">
        <v>1</v>
      </c>
      <c r="B12" s="131">
        <v>2</v>
      </c>
      <c r="C12" s="132">
        <v>3</v>
      </c>
      <c r="D12" s="133">
        <v>4</v>
      </c>
      <c r="E12" s="135">
        <v>5</v>
      </c>
    </row>
    <row r="13" spans="1:5" ht="13.5" thickBot="1">
      <c r="A13" s="140">
        <v>1</v>
      </c>
      <c r="B13" s="145" t="s">
        <v>249</v>
      </c>
      <c r="C13" s="146" t="s">
        <v>250</v>
      </c>
      <c r="D13" s="147">
        <v>-0.033</v>
      </c>
      <c r="E13" s="148"/>
    </row>
    <row r="14" spans="1:5" ht="11.25" customHeight="1" thickBot="1">
      <c r="A14" s="134">
        <v>2</v>
      </c>
      <c r="B14" s="110" t="s">
        <v>215</v>
      </c>
      <c r="C14" s="143"/>
      <c r="D14" s="92">
        <f>D15</f>
        <v>2.8999999999999986</v>
      </c>
      <c r="E14" s="144">
        <f>E15</f>
        <v>2.210000000000001</v>
      </c>
    </row>
    <row r="15" spans="1:5" ht="11.25" customHeight="1">
      <c r="A15" s="105">
        <v>3</v>
      </c>
      <c r="B15" s="96" t="s">
        <v>216</v>
      </c>
      <c r="C15" s="97"/>
      <c r="D15" s="99">
        <f>SUM(D16:D26)</f>
        <v>2.8999999999999986</v>
      </c>
      <c r="E15" s="100">
        <f>SUM(E16:E26)</f>
        <v>2.210000000000001</v>
      </c>
    </row>
    <row r="16" spans="1:5" ht="11.25" customHeight="1">
      <c r="A16" s="93">
        <v>4</v>
      </c>
      <c r="B16" s="98" t="s">
        <v>217</v>
      </c>
      <c r="C16" s="127" t="s">
        <v>242</v>
      </c>
      <c r="D16" s="63">
        <v>8.333</v>
      </c>
      <c r="E16" s="64">
        <v>6.362</v>
      </c>
    </row>
    <row r="17" spans="1:5" ht="11.25" customHeight="1">
      <c r="A17" s="93">
        <v>5</v>
      </c>
      <c r="B17" s="98"/>
      <c r="C17" s="128" t="s">
        <v>244</v>
      </c>
      <c r="D17" s="63">
        <v>0.72</v>
      </c>
      <c r="E17" s="64">
        <v>0.55</v>
      </c>
    </row>
    <row r="18" spans="1:5" ht="11.25" customHeight="1">
      <c r="A18" s="93">
        <v>6</v>
      </c>
      <c r="B18" s="98"/>
      <c r="C18" s="128" t="s">
        <v>245</v>
      </c>
      <c r="D18" s="63">
        <v>0.72</v>
      </c>
      <c r="E18" s="64">
        <v>0.55</v>
      </c>
    </row>
    <row r="19" spans="1:5" ht="11.25" customHeight="1">
      <c r="A19" s="93">
        <v>7</v>
      </c>
      <c r="B19" s="98"/>
      <c r="C19" s="128" t="s">
        <v>246</v>
      </c>
      <c r="D19" s="63">
        <v>0.37</v>
      </c>
      <c r="E19" s="64">
        <v>0.28</v>
      </c>
    </row>
    <row r="20" spans="1:5" ht="11.25" customHeight="1">
      <c r="A20" s="93">
        <v>8</v>
      </c>
      <c r="B20" s="98"/>
      <c r="C20" s="128" t="s">
        <v>247</v>
      </c>
      <c r="D20" s="63">
        <v>0.37</v>
      </c>
      <c r="E20" s="64">
        <v>0.28</v>
      </c>
    </row>
    <row r="21" spans="1:5" ht="11.25" customHeight="1">
      <c r="A21" s="93">
        <v>9</v>
      </c>
      <c r="B21" s="94"/>
      <c r="C21" s="101" t="s">
        <v>243</v>
      </c>
      <c r="D21" s="63">
        <v>8.333</v>
      </c>
      <c r="E21" s="64">
        <v>6.362</v>
      </c>
    </row>
    <row r="22" spans="1:5" ht="11.25" customHeight="1">
      <c r="A22" s="93">
        <v>10</v>
      </c>
      <c r="B22" s="95"/>
      <c r="C22" s="127" t="s">
        <v>218</v>
      </c>
      <c r="D22" s="63">
        <v>8.333</v>
      </c>
      <c r="E22" s="64">
        <v>6.362</v>
      </c>
    </row>
    <row r="23" spans="1:5" ht="11.25" customHeight="1">
      <c r="A23" s="93">
        <v>11</v>
      </c>
      <c r="B23" s="95"/>
      <c r="C23" s="129" t="s">
        <v>248</v>
      </c>
      <c r="D23" s="63">
        <v>0.72</v>
      </c>
      <c r="E23" s="64">
        <v>0.55</v>
      </c>
    </row>
    <row r="24" spans="1:5" ht="11.25" customHeight="1">
      <c r="A24" s="93">
        <v>12</v>
      </c>
      <c r="B24" s="95"/>
      <c r="C24" s="127" t="s">
        <v>224</v>
      </c>
      <c r="D24" s="63">
        <v>8.333</v>
      </c>
      <c r="E24" s="64">
        <v>6.362</v>
      </c>
    </row>
    <row r="25" spans="1:5" ht="11.25" customHeight="1">
      <c r="A25" s="93">
        <v>13</v>
      </c>
      <c r="B25" s="95"/>
      <c r="C25" s="127" t="s">
        <v>219</v>
      </c>
      <c r="D25" s="63">
        <v>16.668</v>
      </c>
      <c r="E25" s="64">
        <v>12.722</v>
      </c>
    </row>
    <row r="26" spans="1:5" ht="11.25" customHeight="1" thickBot="1">
      <c r="A26" s="106">
        <v>14</v>
      </c>
      <c r="B26" s="107"/>
      <c r="C26" s="130" t="s">
        <v>223</v>
      </c>
      <c r="D26" s="108">
        <v>-50</v>
      </c>
      <c r="E26" s="109">
        <v>-38.17</v>
      </c>
    </row>
    <row r="27" spans="1:5" ht="27.75" customHeight="1" thickBot="1">
      <c r="A27" s="111">
        <v>15</v>
      </c>
      <c r="B27" s="112" t="s">
        <v>222</v>
      </c>
      <c r="C27" s="113" t="s">
        <v>214</v>
      </c>
      <c r="D27" s="114">
        <v>0.3</v>
      </c>
      <c r="E27" s="115"/>
    </row>
    <row r="28" spans="1:5" ht="13.5" thickBot="1">
      <c r="A28" s="140">
        <v>16</v>
      </c>
      <c r="B28" s="141" t="s">
        <v>81</v>
      </c>
      <c r="C28" s="113" t="s">
        <v>220</v>
      </c>
      <c r="D28" s="114">
        <v>17</v>
      </c>
      <c r="E28" s="142">
        <v>12.98</v>
      </c>
    </row>
    <row r="29" spans="1:5" ht="16.5" thickBot="1">
      <c r="A29" s="136">
        <v>17</v>
      </c>
      <c r="B29" s="137" t="s">
        <v>221</v>
      </c>
      <c r="C29" s="138"/>
      <c r="D29" s="139">
        <f>D14+D27+D28+D13</f>
        <v>20.166999999999998</v>
      </c>
      <c r="E29" s="139">
        <f>E14+E27+E28</f>
        <v>15.190000000000001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Giedrė Kunigelienė</cp:lastModifiedBy>
  <cp:lastPrinted>2017-06-14T08:10:26Z</cp:lastPrinted>
  <dcterms:created xsi:type="dcterms:W3CDTF">2013-02-05T08:01:03Z</dcterms:created>
  <dcterms:modified xsi:type="dcterms:W3CDTF">2017-06-19T13:02:40Z</dcterms:modified>
  <cp:category/>
  <cp:version/>
  <cp:contentType/>
  <cp:contentStatus/>
</cp:coreProperties>
</file>